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elaH\Desktop\2022\CUENTA PUBLICA\CUARTO TRIMESTRE\CUENTA PUBLICA S. HACIENDA\PUBLICADOS\"/>
    </mc:Choice>
  </mc:AlternateContent>
  <xr:revisionPtr revIDLastSave="0" documentId="13_ncr:1_{E9187A56-444C-48E1-826E-5FCBB2E5F378}" xr6:coauthVersionLast="47" xr6:coauthVersionMax="47" xr10:uidLastSave="{00000000-0000-0000-0000-000000000000}"/>
  <workbookProtection workbookAlgorithmName="SHA-512" workbookHashValue="+z6/iF6gK9aoq3Umz3ge7VmL62qgDgR2EN5kzjLJ5HWy/QhQ+9xVe/OyoRdwS2IZ9PBAcQWk4986SVLgml8Qbg==" workbookSaltValue="loZ3BNP7OAAxt3ruw0xbkA==" workbookSpinCount="100000" lockStructure="1"/>
  <bookViews>
    <workbookView xWindow="-120" yWindow="-120" windowWidth="29040" windowHeight="15840" xr2:uid="{00000000-000D-0000-FFFF-FFFF00000000}"/>
  </bookViews>
  <sheets>
    <sheet name="NEF_ND" sheetId="1" r:id="rId1"/>
  </sheets>
  <definedNames>
    <definedName name="ANEXO">#REF!</definedName>
    <definedName name="_xlnm.Print_Area" localSheetId="0">NEF_ND!$A$1:$G$329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2" i="1" l="1"/>
  <c r="D289" i="1"/>
  <c r="D287" i="1"/>
  <c r="E229" i="1"/>
  <c r="D286" i="1"/>
  <c r="D285" i="1"/>
  <c r="D284" i="1"/>
  <c r="C239" i="1"/>
  <c r="D215" i="1"/>
  <c r="D214" i="1"/>
  <c r="D213" i="1"/>
  <c r="D212" i="1"/>
  <c r="E238" i="1" l="1"/>
  <c r="E235" i="1"/>
  <c r="E234" i="1"/>
  <c r="E233" i="1"/>
  <c r="E232" i="1"/>
  <c r="E231" i="1"/>
  <c r="E228" i="1"/>
  <c r="E227" i="1"/>
  <c r="E226" i="1"/>
  <c r="E225" i="1"/>
  <c r="E224" i="1"/>
  <c r="E223" i="1"/>
  <c r="C240" i="1"/>
  <c r="C197" i="1"/>
  <c r="G197" i="1"/>
  <c r="E129" i="1"/>
  <c r="E122" i="1"/>
  <c r="G202" i="1" l="1"/>
  <c r="E177" i="1"/>
  <c r="E167" i="1"/>
  <c r="H168" i="1" s="1"/>
  <c r="E159" i="1"/>
  <c r="E153" i="1"/>
  <c r="H158" i="1" s="1"/>
  <c r="F119" i="1"/>
  <c r="E281" i="1"/>
  <c r="F66" i="1"/>
  <c r="F34" i="1"/>
  <c r="G204" i="1" l="1"/>
  <c r="G110" i="1" l="1"/>
  <c r="F150" i="1" l="1"/>
  <c r="F31" i="1"/>
  <c r="F19" i="1"/>
  <c r="F71" i="1"/>
  <c r="E269" i="1"/>
  <c r="E262" i="1"/>
  <c r="E240" i="1"/>
  <c r="D216" i="1"/>
  <c r="E216" i="1"/>
  <c r="E188" i="1"/>
  <c r="F152" i="1" s="1"/>
  <c r="D132" i="1"/>
  <c r="E131" i="1" s="1"/>
  <c r="G114" i="1"/>
  <c r="G113" i="1"/>
  <c r="G112" i="1"/>
  <c r="G111" i="1"/>
  <c r="G109" i="1"/>
  <c r="G108" i="1"/>
  <c r="G107" i="1"/>
  <c r="E100" i="1"/>
  <c r="D100" i="1"/>
  <c r="E98" i="1"/>
  <c r="D98" i="1"/>
  <c r="F61" i="1"/>
  <c r="F56" i="1"/>
  <c r="F10" i="1"/>
  <c r="F128" i="1" l="1"/>
  <c r="G150" i="1" s="1"/>
  <c r="F79" i="1"/>
  <c r="G103" i="1"/>
  <c r="E305" i="1"/>
  <c r="E314" i="1" s="1"/>
  <c r="E275" i="1"/>
  <c r="G191" i="1"/>
  <c r="E101" i="1"/>
  <c r="D101" i="1"/>
  <c r="G8" i="1" l="1"/>
</calcChain>
</file>

<file path=xl/sharedStrings.xml><?xml version="1.0" encoding="utf-8"?>
<sst xmlns="http://schemas.openxmlformats.org/spreadsheetml/2006/main" count="375" uniqueCount="332">
  <si>
    <t xml:space="preserve">Notas a los Estados Financieros </t>
  </si>
  <si>
    <t xml:space="preserve">a) NOTAS DE DESGLOSE </t>
  </si>
  <si>
    <t>I) NOTAS AL ESTADO DE SITUACIÓN FINANCIERA</t>
  </si>
  <si>
    <t>II) NOTAS AL ESTADO DE ACTIVIDADES</t>
  </si>
  <si>
    <t xml:space="preserve">III) NOTAS AL ESTADO DE VARIACIÓN EN LA HACIENDA PÚBLICA </t>
  </si>
  <si>
    <t>Efectivo</t>
  </si>
  <si>
    <t>Inversiones temporales (hasta 3 meses)</t>
  </si>
  <si>
    <t>Fondos con afectación específica</t>
  </si>
  <si>
    <t>Total de Efectivo y Equivalentes</t>
  </si>
  <si>
    <t>Movimientos de partidas (o rubros) que no afectan al efectivo.</t>
  </si>
  <si>
    <t>Incremento en inversiones producido por revaluación</t>
  </si>
  <si>
    <t>Ganancia/pérdida en venta de propiedad, planta y equipo</t>
  </si>
  <si>
    <t>Incremento en cuentas por cobrar</t>
  </si>
  <si>
    <t>Partidas extraordinarias</t>
  </si>
  <si>
    <t>V) CONCILIACIÓN ENTRE LOS INGRESOS PRESUPUESTARIOS Y CONTABLES, ASI COMO ENTRE LOS EGRESOS PRESUPUESTARIOS Y LOS GASTOS CONTABLES</t>
  </si>
  <si>
    <t>Conciliación entre los Ingresos Presupuestarios y Contables</t>
  </si>
  <si>
    <t>(Cifras en pesos)</t>
  </si>
  <si>
    <t>Conciliación entre los Egresos Presupuestarios y los Gastos Contables</t>
  </si>
  <si>
    <t>JUNTA CENTRAL DE AGUA Y SANEAMIENTO DEL ESTADO</t>
  </si>
  <si>
    <t>ACTIVO:</t>
  </si>
  <si>
    <t>Efectivo y Equivalentes</t>
  </si>
  <si>
    <t>CONCEPTO</t>
  </si>
  <si>
    <t>DESCRIPCIÓN</t>
  </si>
  <si>
    <t>NOMBRE DE LA CUENTA</t>
  </si>
  <si>
    <t>IMPORTE</t>
  </si>
  <si>
    <t>CUENTAS DE GASTO CORRIENTE</t>
  </si>
  <si>
    <t>Representa el monto de efectivo disponible propiedad del ente, en instituciones bancarias y fondos de caja.</t>
  </si>
  <si>
    <t>Bancos/Tesorería</t>
  </si>
  <si>
    <t>INVERSIONES TEMPORALES</t>
  </si>
  <si>
    <t>Representa el monto de efectivo invertido  en planes de inversión a la vista, sin riesgo para el organismo.</t>
  </si>
  <si>
    <t>Inversiones Temporales</t>
  </si>
  <si>
    <t>FONDOS CON AFECTACIÓN ESPECÍFICA</t>
  </si>
  <si>
    <t>Representan el monto de los fondos con afectación específica que deben financiar determinados gastos o actividades.</t>
  </si>
  <si>
    <t>Depósitos de Fondos de terceros en garantía y/o administración</t>
  </si>
  <si>
    <t>EFECTIVO DISPONIBLE EN INSTITUCIONES BANCARIAS DE PROGRAMAS FEDERALES Y ESTATALES</t>
  </si>
  <si>
    <t>Recursos de Programas Federales y/o estatales destinados a la realización de Obras de Infraestructura.</t>
  </si>
  <si>
    <t>Bancos/Dependencias y otros</t>
  </si>
  <si>
    <t xml:space="preserve">Derechos a recibir Efectivo y Equivalentes </t>
  </si>
  <si>
    <t>FACTIBILIDAD DE COBRO</t>
  </si>
  <si>
    <t>CORTO PLAZO</t>
  </si>
  <si>
    <t>LARGO PLAZO</t>
  </si>
  <si>
    <t>Préstamos y convenios</t>
  </si>
  <si>
    <t>MEDIA</t>
  </si>
  <si>
    <t>Otros Varios</t>
  </si>
  <si>
    <t>ALTA</t>
  </si>
  <si>
    <t>Otros Deudores por programas</t>
  </si>
  <si>
    <t>INGRESOS POR RECUPERAR A CORTO PLAZO</t>
  </si>
  <si>
    <t>Adeudos 5 % Juntas Municipales ejercicios anteriores</t>
  </si>
  <si>
    <t>OTROS DERECHOS A RECIBIR EFECTIVO O EQUIVALENTES</t>
  </si>
  <si>
    <t>IVA acreditable</t>
  </si>
  <si>
    <t xml:space="preserve">Derechos a recibir Bienes o Servicios </t>
  </si>
  <si>
    <t>ANTICIPO A CONTRATISTAS POR OBRAS PÚBLICAS A CORTO PLAZO</t>
  </si>
  <si>
    <t>Anticipos a contratistas:</t>
  </si>
  <si>
    <t>Bienes Disponibles para su Transformación o Consumo (inventarios)</t>
  </si>
  <si>
    <t>MÉTODO DE VALUACIÓN</t>
  </si>
  <si>
    <t>ALMACÉN DE MATERIALES Y SUMINISTROS DE CONSUMO</t>
  </si>
  <si>
    <t>Materiales y suministros de consumo</t>
  </si>
  <si>
    <t>Identificación Específica</t>
  </si>
  <si>
    <t>Otros activos Circulantes</t>
  </si>
  <si>
    <t>TIPO</t>
  </si>
  <si>
    <t>VALORES EN GARANTÍA</t>
  </si>
  <si>
    <t>Depósito en Garantía Contrato CFE</t>
  </si>
  <si>
    <t>Depósito en garantía</t>
  </si>
  <si>
    <t>Bienes Inmuebles, Infraestructura y Construcciones en Proceso</t>
  </si>
  <si>
    <t>CUENTA</t>
  </si>
  <si>
    <t>DEPRECIACIÓN ACUMULADA</t>
  </si>
  <si>
    <t>TASA ANUAL APLICADA</t>
  </si>
  <si>
    <t>TERRENOS</t>
  </si>
  <si>
    <t>EDIFICIOS NO HABITACIONALES</t>
  </si>
  <si>
    <t>CONSTRUCCIONES EN PROCESO EN BIENES DE DOMINIO PÚBLICO</t>
  </si>
  <si>
    <t>Bienes muebles e intangibles</t>
  </si>
  <si>
    <t>TASA DE DEPRECIACIÓN ANUAL APLICADA</t>
  </si>
  <si>
    <t>MUEBLES DE OFICINA Y ESTANTERIA</t>
  </si>
  <si>
    <t>MUEBLES, EXCEPTO DE OFICINA</t>
  </si>
  <si>
    <t>EQUIPO DE COMPUTO Y DE TECNOLOGIA DE LA INF</t>
  </si>
  <si>
    <t>OTROS MOBILIARIOS Y EQUIPOS DE ADMINISTRACION</t>
  </si>
  <si>
    <t>EQUIPOS Y APARATOS AUDIOVISUALES</t>
  </si>
  <si>
    <t>CAMARAS FOTOGRATICAS Y DE VIDEO</t>
  </si>
  <si>
    <t>OTRO MOBILIARIO Y EQUIPO EDUCACIONAL Y RECREATIVO</t>
  </si>
  <si>
    <t>EQUIPO MÉDICO Y DE LABORATORIO</t>
  </si>
  <si>
    <t>INSTRUMENTAL MÉDICO Y DE LABORATORIO</t>
  </si>
  <si>
    <t>VEHÍCULOS Y EQUIPO TERRESTRE</t>
  </si>
  <si>
    <t>CARROCERÍAS Y REMOLQUES</t>
  </si>
  <si>
    <t>OTROS EQUIPOS DE TRANSPORTE</t>
  </si>
  <si>
    <t>SIS. DE AIRE ACOND., CALEF. Y REF.</t>
  </si>
  <si>
    <t>EQUIPO DE COMUNICACIÓN Y TELECOMUNICACION</t>
  </si>
  <si>
    <t>EQUIPOS DE GENERACIÓN ELÉCTRICA</t>
  </si>
  <si>
    <t>HERRAMIENTAS Y MAQUINAS-HERRAMIENTA</t>
  </si>
  <si>
    <t>OTROS EQUIPOS</t>
  </si>
  <si>
    <t>SUMA DE BIENES MUEBLES</t>
  </si>
  <si>
    <t>SOFTWARE Y LICENCIAS INFORMÁTICAS</t>
  </si>
  <si>
    <t>SUMA DE INTANGIBLES</t>
  </si>
  <si>
    <t>SUMAS</t>
  </si>
  <si>
    <t>Pasivo</t>
  </si>
  <si>
    <t>PLAZO</t>
  </si>
  <si>
    <t>TOTAL</t>
  </si>
  <si>
    <t>90 DIAS</t>
  </si>
  <si>
    <t>180 DIAS</t>
  </si>
  <si>
    <t xml:space="preserve">365 DIAS </t>
  </si>
  <si>
    <t>MAYOR 365 DIAS</t>
  </si>
  <si>
    <t>SERVICIOS PERSONALES POR PAGAR A CORTO PLAZO</t>
  </si>
  <si>
    <t>PROVEEDORES POR PAGAR:</t>
  </si>
  <si>
    <t>RETENCIONES Y CONTRIBUCIONES</t>
  </si>
  <si>
    <t>Otras cuentas por pagar</t>
  </si>
  <si>
    <t>FONDOS Y BIENES DE TERCEROS</t>
  </si>
  <si>
    <t>OTROS PASIVOS</t>
  </si>
  <si>
    <t>INGRESOS DE GESTIÓN</t>
  </si>
  <si>
    <t>PRODUCTOS DE TIPO CORRIENTE</t>
  </si>
  <si>
    <t>INGRESOS POR VENTA DE BIENES Y SERVICIOS:</t>
  </si>
  <si>
    <t>Varios, bases, recibos y rollos</t>
  </si>
  <si>
    <t>Agua Limpia</t>
  </si>
  <si>
    <t>Ingresos Laboratorio</t>
  </si>
  <si>
    <t>Otros ingresos</t>
  </si>
  <si>
    <t>PARTICIPACIONES, APORT. TRANSFERENCIAS</t>
  </si>
  <si>
    <t>TRANSFERENCIAS, ASIGNACIONES, SUBSIDIOS Y OTRAS AYUDAS:</t>
  </si>
  <si>
    <t>Aportaciones Juntas Municipales:</t>
  </si>
  <si>
    <t xml:space="preserve">     JMAS JUAREZ</t>
  </si>
  <si>
    <t xml:space="preserve">     JMAS CHIHUAHUA</t>
  </si>
  <si>
    <t xml:space="preserve">     JMAS DELICIAS</t>
  </si>
  <si>
    <t xml:space="preserve">     JMAS PARRAL</t>
  </si>
  <si>
    <t xml:space="preserve">     JMAS CUAUHTEMOC</t>
  </si>
  <si>
    <t xml:space="preserve">     JMAS NUEVO CASAS GRANDES</t>
  </si>
  <si>
    <t xml:space="preserve">     JMAS CAMARGO</t>
  </si>
  <si>
    <t xml:space="preserve">     JMAS MEOQUI</t>
  </si>
  <si>
    <t xml:space="preserve">     JMAS JIMENEZ</t>
  </si>
  <si>
    <t xml:space="preserve">     JMAS OJINAGA</t>
  </si>
  <si>
    <t xml:space="preserve">     OTROS</t>
  </si>
  <si>
    <t>Aportaciones Juntas Rurales</t>
  </si>
  <si>
    <t xml:space="preserve">Aportaciones Otras Juntas y Comités </t>
  </si>
  <si>
    <t>Depósitos No Identificados</t>
  </si>
  <si>
    <t>OTROS INGRESOS Y BENEFICIOS VARIOS</t>
  </si>
  <si>
    <t>GASTOS Y OTRAS PÉRDIDAS</t>
  </si>
  <si>
    <t>SERVICIOS PERSONALES</t>
  </si>
  <si>
    <t xml:space="preserve">     Remuneraciones al Personal Permanente</t>
  </si>
  <si>
    <t xml:space="preserve">     Remuneraciones al Personal Transitorio</t>
  </si>
  <si>
    <t xml:space="preserve">     Remuneraciones Adicionales </t>
  </si>
  <si>
    <t xml:space="preserve">     Seguridad Social</t>
  </si>
  <si>
    <t xml:space="preserve">     Otras Prestaciones Sociales y Económicas</t>
  </si>
  <si>
    <t>MATERIALES Y SUMINISTROS</t>
  </si>
  <si>
    <t xml:space="preserve">     Materiales de Administración</t>
  </si>
  <si>
    <t xml:space="preserve">     Alimentos y Utensilios</t>
  </si>
  <si>
    <t xml:space="preserve">     Materiales y Arts de Construcción</t>
  </si>
  <si>
    <t xml:space="preserve">     Productos Químicos, farmaceuticos</t>
  </si>
  <si>
    <t xml:space="preserve">     Combustibles, lubricantes y aditivos</t>
  </si>
  <si>
    <t xml:space="preserve">     Vestuario, Blancos y Prendas de Prot.</t>
  </si>
  <si>
    <t xml:space="preserve">     Herramientas, Refacciones y Accesorios</t>
  </si>
  <si>
    <t>SERVICIOS GENERALES</t>
  </si>
  <si>
    <t xml:space="preserve">     Servicios Básicos</t>
  </si>
  <si>
    <t xml:space="preserve">     Servicios de Arrendamiento</t>
  </si>
  <si>
    <t xml:space="preserve">     Servicios Profesionales, científicos y técnicos</t>
  </si>
  <si>
    <t xml:space="preserve">     Servicios financieros, bancarios y comerciales</t>
  </si>
  <si>
    <t xml:space="preserve">     Servicios de Instalación, mant y conservación</t>
  </si>
  <si>
    <t xml:space="preserve">     Servicios de Traslado y Viáticos</t>
  </si>
  <si>
    <t xml:space="preserve">     Otros Servicios generales</t>
  </si>
  <si>
    <t>TRANSFERENCIAS INTERNAS</t>
  </si>
  <si>
    <t xml:space="preserve">     Transferencias Internas al Sector Público</t>
  </si>
  <si>
    <t xml:space="preserve">     Transferencias al resto del Sector Público</t>
  </si>
  <si>
    <t xml:space="preserve">     Pensiones y Jubilaciones</t>
  </si>
  <si>
    <t>ESTIMACIÓN, DEPRECIACIONES, DETERIOROS, OBS. Y AMORT.</t>
  </si>
  <si>
    <t xml:space="preserve">     Estimación de cuentas incobrables</t>
  </si>
  <si>
    <t xml:space="preserve">     Depreciación de Bienes Inmuebles</t>
  </si>
  <si>
    <t xml:space="preserve">     Depreciación de Bienes Muebles</t>
  </si>
  <si>
    <t xml:space="preserve">     Amortización de Activos Intangibles</t>
  </si>
  <si>
    <t xml:space="preserve">     Disminución de bienes por pérdida u obsolescencia</t>
  </si>
  <si>
    <t>OTROS GASTOS</t>
  </si>
  <si>
    <t xml:space="preserve">    Otros gastos varios</t>
  </si>
  <si>
    <t>INVERSIÓN PÚBLICA</t>
  </si>
  <si>
    <t>IMPORTE AL INICIO DEL PERIODO</t>
  </si>
  <si>
    <t>VARIACIONES</t>
  </si>
  <si>
    <t>IMPORTE AL FINAL DEL PERIODO</t>
  </si>
  <si>
    <t>NATURALEZA</t>
  </si>
  <si>
    <t>MONTO</t>
  </si>
  <si>
    <t>PATRIMONIO CONTRIBUIDO</t>
  </si>
  <si>
    <t>AUMENTO</t>
  </si>
  <si>
    <t>APORTACIONES</t>
  </si>
  <si>
    <t>DONACIONES</t>
  </si>
  <si>
    <t>PROCEDENCIA</t>
  </si>
  <si>
    <t>PATRIMONIO GENERADO</t>
  </si>
  <si>
    <t>Resultado de Ejercicios Anteriores</t>
  </si>
  <si>
    <t>Resultado del Ejercicio (Ahorro/Desahorro)</t>
  </si>
  <si>
    <t>EFECTIVO Y EQUIVALENTES</t>
  </si>
  <si>
    <t>El análisis de los saldos inicial y final que figuran en la última parte del Estado de Flujo de Efectivo en la cuenta de efectivo y equivalentes es como sigue:</t>
  </si>
  <si>
    <t>Efectivo en Bancos –Tesorería</t>
  </si>
  <si>
    <t>Bancos Dependencias y otros</t>
  </si>
  <si>
    <t>ADQUISICIONES DE BIENES MUEBLES E INMUEBLES</t>
  </si>
  <si>
    <t>% Pagado mediante Subsidio</t>
  </si>
  <si>
    <t>PAGOS REALIZADOS EN EL PERÍODO</t>
  </si>
  <si>
    <t>Muebles de oficina</t>
  </si>
  <si>
    <t>Equipo de cómputo y de tecnología de la información</t>
  </si>
  <si>
    <t>Otros mobiliarios y equipos de administración</t>
  </si>
  <si>
    <t>Equipos y aparatos audiovisuales</t>
  </si>
  <si>
    <t>Cámaras fotográficas y de video</t>
  </si>
  <si>
    <t>Equipo Médico y de Laboratorio</t>
  </si>
  <si>
    <t>Instrumental Médico y de Laboratorio</t>
  </si>
  <si>
    <t>Vehículos y equipo terrestre</t>
  </si>
  <si>
    <t>Sistemas de aire acondicionado</t>
  </si>
  <si>
    <t>Equipo de comunicación y telecomunicación</t>
  </si>
  <si>
    <t>Herramientas y máquinas herramienta</t>
  </si>
  <si>
    <t>Otros equipos</t>
  </si>
  <si>
    <t>Software</t>
  </si>
  <si>
    <t>Bienes inmuebles, Infraestructura y Construcciones en Proceso</t>
  </si>
  <si>
    <t>CONCILIACIÓN DE LOS FLUJOS DE EFECTIVO NETOS DE LAS ACTIVIDADES DE OPERACIÓN Y LA CUENTA DE AHORRO/DESAHORRO ANTES DE RUBROS EXTRAORDINARIOS</t>
  </si>
  <si>
    <t>Ahorro/Desahorro antes de rubros Extraordinarios</t>
  </si>
  <si>
    <t>Depreciación</t>
  </si>
  <si>
    <t>Amortización</t>
  </si>
  <si>
    <t>Incrementos en las provisiones</t>
  </si>
  <si>
    <t>IV) NOTAS AL ESTADO DE FLUJOS DE EFECTIVO</t>
  </si>
  <si>
    <t>1. Ingresos Presupuestarios</t>
  </si>
  <si>
    <t>2. Más ingresos contables no presupuestarios</t>
  </si>
  <si>
    <t>3. Menos ingresos presupuestarios no contables</t>
  </si>
  <si>
    <t>4. Ingresos Contables (4 = 1 + 2 - 3)</t>
  </si>
  <si>
    <t>1. Total de egresos (presupuestarios)</t>
  </si>
  <si>
    <t>2. Menos egresos presupuestarios no contables</t>
  </si>
  <si>
    <t>3. Más Gasto Contables No Presupuestales</t>
  </si>
  <si>
    <t>4. Total de Gasto Contable (4 = 1 - 2 + 3)</t>
  </si>
  <si>
    <t xml:space="preserve">     2.1 Ingresos Financieros </t>
  </si>
  <si>
    <t xml:space="preserve">     2.2 Incremento por Variación de Inventarios</t>
  </si>
  <si>
    <t xml:space="preserve">     2.3 Disminución del exceso de estimaciones por pérdida o deterioro u obsolescencia</t>
  </si>
  <si>
    <t xml:space="preserve">     2.4 Disminución del exceso de provisiones</t>
  </si>
  <si>
    <t xml:space="preserve">     2.5 Otros ingresos y beneficios varios</t>
  </si>
  <si>
    <t xml:space="preserve">  2.6 Otros ingresos contables no presupuestarios</t>
  </si>
  <si>
    <t xml:space="preserve">     3.1 Aprovechamientos Patrimoniales</t>
  </si>
  <si>
    <t xml:space="preserve">     3.2 Ingresos derivados de financiamientos</t>
  </si>
  <si>
    <t xml:space="preserve">  3.3 Otros Ingresos presupuestarios no contables</t>
  </si>
  <si>
    <t xml:space="preserve">     2.1 Materias Primas y Materiales de Producción y Comercialización </t>
  </si>
  <si>
    <t xml:space="preserve">     2.2 Materiales y Suministros</t>
  </si>
  <si>
    <t xml:space="preserve">     2.3 Mobiliario y Equipo de Administración</t>
  </si>
  <si>
    <t xml:space="preserve">     2.4 Mobiliario y Equipo Educacional y Recreativo </t>
  </si>
  <si>
    <t xml:space="preserve">     2.5 Equipo e Instrumental Médico y de Laboratorio </t>
  </si>
  <si>
    <t xml:space="preserve">     2.6 Vehículos y Equipo de Transporte </t>
  </si>
  <si>
    <t xml:space="preserve">     2.7 Equipo de Defensa y Seguridad </t>
  </si>
  <si>
    <t xml:space="preserve">     2.8 Maquinaria, Otros Equipos y Herramientas </t>
  </si>
  <si>
    <t xml:space="preserve">     2.9 Activos Biológicos </t>
  </si>
  <si>
    <t xml:space="preserve">     2.10 Bienes Inmuebles </t>
  </si>
  <si>
    <t xml:space="preserve">     2.11 Activos Intangibles </t>
  </si>
  <si>
    <t xml:space="preserve">     2.12 Obra Pública en Bienes de Dominio Público</t>
  </si>
  <si>
    <t xml:space="preserve">     2.13 Obra Pública en Bienes Propios </t>
  </si>
  <si>
    <t xml:space="preserve">     2.14 Acciones y Participaciones de Capital </t>
  </si>
  <si>
    <t xml:space="preserve">     2.15 Compra de Títulos y Valores </t>
  </si>
  <si>
    <t xml:space="preserve">     2.16 Concesión de Préstamos </t>
  </si>
  <si>
    <t xml:space="preserve">     2.17 Inversiones en Fideicomisos, Mandatos y Otros Análogos </t>
  </si>
  <si>
    <t xml:space="preserve">     2.18 Provisiones para Contingencias y Otras Erogaciones Especiales </t>
  </si>
  <si>
    <t xml:space="preserve">     2.19 Amortización de la Deuda Pública </t>
  </si>
  <si>
    <t xml:space="preserve">     2.20 Adeudos de Ejercicios Fiscales Anteriores (ADEFAS) </t>
  </si>
  <si>
    <t xml:space="preserve">     2.21 Otros Egresos Presupuestales No Contables</t>
  </si>
  <si>
    <t xml:space="preserve">  2.21 Otros Egresos Presupuestales No Contables</t>
  </si>
  <si>
    <t xml:space="preserve">     3.1 Estimaciones, Depreciaciones, Deterioros, Obsolescencia y Amortizaciones</t>
  </si>
  <si>
    <t xml:space="preserve">     3.2 Provisiones</t>
  </si>
  <si>
    <t xml:space="preserve">     3.3 Disminución de inventarios</t>
  </si>
  <si>
    <t xml:space="preserve">     3.4 Aumento por insuficiencia de estimaciones por pérdida o deterioro u obsolescencia</t>
  </si>
  <si>
    <t xml:space="preserve">     3.5 Aumento por insuficiencia de provisiones</t>
  </si>
  <si>
    <t xml:space="preserve">     3.6 Otros Gastos</t>
  </si>
  <si>
    <t xml:space="preserve">  3.7 Otros Gastos Contables No Presupuestales</t>
  </si>
  <si>
    <t>CONSTRUCCIONES EN PROCESO EN BIENES PROPIOS</t>
  </si>
  <si>
    <t>APROVECHAMIENTOS</t>
  </si>
  <si>
    <t>CUENTAS POR COBRAR A CORTO PLAZO</t>
  </si>
  <si>
    <t>Cuentas por cobrar</t>
  </si>
  <si>
    <t>PRÉSTAMOS OTORGADOS A CORTO PLAZO</t>
  </si>
  <si>
    <t>Fideicomiso</t>
  </si>
  <si>
    <t>DEUDORES DIVERSOS POR COBRAR A CORTO PLAZO</t>
  </si>
  <si>
    <t>CONTRATISTAS POR PAGAR</t>
  </si>
  <si>
    <t>TRANSFERENCIAS POR PAGAR A CORTO PLAZO</t>
  </si>
  <si>
    <t>Aportaciones Organizaciones Civiles</t>
  </si>
  <si>
    <t>Carrocerías y remolques</t>
  </si>
  <si>
    <t>Aportaciones por Convenios</t>
  </si>
  <si>
    <t xml:space="preserve">     Servicios Oficiales</t>
  </si>
  <si>
    <t xml:space="preserve">     Ayudas Sociales</t>
  </si>
  <si>
    <t>C.P. HORACIO GRANADOS GÓMEZ</t>
  </si>
  <si>
    <t>DIRECTOR FINANCIERO</t>
  </si>
  <si>
    <t>Estimación por pérdida o deterioro de Activos</t>
  </si>
  <si>
    <t>ESTIMACIÓN PARA CUENTAS INCOBRABLES</t>
  </si>
  <si>
    <t>Estimaciones para cuentad incobrables por derechos a recibir efectivo o equivalentes</t>
  </si>
  <si>
    <t>Identificación específica acumulada</t>
  </si>
  <si>
    <t>Participaciones, aportaciones, convenios</t>
  </si>
  <si>
    <t>Al 31 de diciembre de 2022</t>
  </si>
  <si>
    <t>1129-001 a la 1129-02-002</t>
  </si>
  <si>
    <t>1126-02-004-003 a la 1126-02 ultimo</t>
  </si>
  <si>
    <t>Estado de Situación Financiera LDF</t>
  </si>
  <si>
    <t>1123-05</t>
  </si>
  <si>
    <t>1123-02</t>
  </si>
  <si>
    <r>
      <t>Estado de s</t>
    </r>
    <r>
      <rPr>
        <u val="singleAccounting"/>
        <sz val="11"/>
        <color theme="1"/>
        <rFont val="Calibri"/>
        <family val="2"/>
        <scheme val="minor"/>
      </rPr>
      <t>ituación Financiera LDF</t>
    </r>
  </si>
  <si>
    <t xml:space="preserve">      CONSTRUCCIONES Y AGROSERVICIOS S.A. DE C.V.</t>
  </si>
  <si>
    <t xml:space="preserve">      ALMAA HIDRÁULICA AVANZADA, S.A. DE C.V.</t>
  </si>
  <si>
    <t xml:space="preserve">      ING. JORGE ARTURO MORALES RODRÍGUEZ</t>
  </si>
  <si>
    <t xml:space="preserve">      ING.GUSTAVO VILLALOBOS RODELA</t>
  </si>
  <si>
    <t xml:space="preserve">      GRUPO CONSTRUCTOR LERAVI S.A. DE C.V.</t>
  </si>
  <si>
    <t xml:space="preserve">      CONSTRUCTORA LOYA Y RUBIO, S.A. DE C.V.</t>
  </si>
  <si>
    <t xml:space="preserve">      LA PENINSULAR COMPAÑÍA CONSTRUCTORA, S.A. DE C.V</t>
  </si>
  <si>
    <t xml:space="preserve">      CIE UBICACION Y FORMALIZACION DE PROYECTOS, S.A. DE C.V.</t>
  </si>
  <si>
    <t xml:space="preserve">      CIE CONTRUCTORA YEPARAVO, S.A. DE C.V.</t>
  </si>
  <si>
    <t xml:space="preserve">      CIE GALAZ PERFORACIONES Y CONSTRUCCIONES, S.A. DE C.V.</t>
  </si>
  <si>
    <t xml:space="preserve">      UBICACIÓN Y FORMALIZACIÓN DE PROYECTOS, S.A. DE C.V.</t>
  </si>
  <si>
    <t xml:space="preserve">      ING. IVÁN NOE SIMENTAL ORTEGA</t>
  </si>
  <si>
    <t xml:space="preserve">      C Y P CRUZ SÁENZ, S.A. DE C.V.</t>
  </si>
  <si>
    <t xml:space="preserve">      CIE CONSTRUCCIONES Y AGROSERVICIOS, S.A. DE C.V.</t>
  </si>
  <si>
    <t xml:space="preserve">      CIE PABLO ABES MUÑOZ</t>
  </si>
  <si>
    <t xml:space="preserve">      APSA INGENIERÍA, S.A. DE C.V.</t>
  </si>
  <si>
    <t xml:space="preserve">      GRUPO SANTONE, S.A. DE C.V.</t>
  </si>
  <si>
    <t xml:space="preserve">      CONSTRUCTORA INTEGRAL VALLEKAS, S.A. DE C.V.</t>
  </si>
  <si>
    <t xml:space="preserve">      CIE ARV PROYECTOS, S.A. DE C.V.</t>
  </si>
  <si>
    <t xml:space="preserve">     PERFORACIONES DE CHIHUAHUA S.A. DE C.V.</t>
  </si>
  <si>
    <t>Estado de Situación Financiera</t>
  </si>
  <si>
    <t>Almacenes</t>
  </si>
  <si>
    <t>Valores en Garantía</t>
  </si>
  <si>
    <t>Estim de Ctas Incobrables</t>
  </si>
  <si>
    <t>Estado de Sit Fin del Sistema</t>
  </si>
  <si>
    <t>1230 hasta la 1233-01</t>
  </si>
  <si>
    <t>1230 hasta la 1233-01 y 1260</t>
  </si>
  <si>
    <t>1230 hasta la 1236-7</t>
  </si>
  <si>
    <t>1240-1259 y depreciacion 1260 al final</t>
  </si>
  <si>
    <t>estado de situacion financiera</t>
  </si>
  <si>
    <t xml:space="preserve">reporte de ingresos </t>
  </si>
  <si>
    <t>Servicios de comunicación social</t>
  </si>
  <si>
    <t>cta 5511</t>
  </si>
  <si>
    <t>Otro mobiliario</t>
  </si>
  <si>
    <t>Licencias informaticas e intelectuales</t>
  </si>
  <si>
    <t>Correspondiente del 1 de Enero al 31 de Diciembre de 2022</t>
  </si>
  <si>
    <t>Correspondiente del 1 de enero al 31 de Diciembre de 2021</t>
  </si>
  <si>
    <t>Equipos de generacion electrica</t>
  </si>
  <si>
    <t>cta balanza 1260</t>
  </si>
  <si>
    <t>edo sit fin detallado</t>
  </si>
  <si>
    <t>reporte de analitico egresos  al mes</t>
  </si>
  <si>
    <t>balanza de comprobacion 5511</t>
  </si>
  <si>
    <t>balanza de comprobacion 5590</t>
  </si>
  <si>
    <t>balance presupuestario ldf devengado A)</t>
  </si>
  <si>
    <t>balance presupuestario ldf devengado b)</t>
  </si>
  <si>
    <t>EDO ANALITICO DEL PPTO AL PERIODO CAP 6</t>
  </si>
  <si>
    <t>EDO ANALITICO DEL PPTO AL PERIODO CAP 9</t>
  </si>
  <si>
    <t>EDO ANALITICO DEL PPTO AL PERIODO CTA 5900</t>
  </si>
  <si>
    <t>ESTADO DE ACTIVIDADES</t>
  </si>
  <si>
    <t>SUBDIRECTOR FINANCIERO</t>
  </si>
  <si>
    <t>CP. AGUISTIN ALBERTO AVILA VILLALOBOS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</si>
</sst>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10"/>
      <color indexed="8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</patternFill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7">
    <xf numFmtId="0" fontId="0" fillId="0" borderId="0" xfId="0"/>
    <xf numFmtId="49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indent="3"/>
    </xf>
    <xf numFmtId="0" fontId="2" fillId="0" borderId="0" xfId="0" applyFont="1" applyAlignment="1">
      <alignment horizontal="left" vertical="center" indent="5"/>
    </xf>
    <xf numFmtId="0" fontId="2" fillId="0" borderId="0" xfId="0" applyFont="1" applyAlignment="1">
      <alignment horizontal="left" vertical="center" indent="2"/>
    </xf>
    <xf numFmtId="0" fontId="4" fillId="0" borderId="0" xfId="0" applyFont="1" applyAlignment="1">
      <alignment horizontal="center" vertical="center"/>
    </xf>
    <xf numFmtId="0" fontId="6" fillId="0" borderId="0" xfId="0" applyFont="1" applyAlignment="1" applyProtection="1">
      <alignment horizontal="center" vertical="center" wrapText="1"/>
      <protection locked="0"/>
    </xf>
    <xf numFmtId="0" fontId="7" fillId="0" borderId="0" xfId="0" applyFont="1"/>
    <xf numFmtId="43" fontId="0" fillId="0" borderId="0" xfId="0" applyNumberFormat="1"/>
    <xf numFmtId="43" fontId="7" fillId="0" borderId="0" xfId="0" applyNumberFormat="1" applyFont="1"/>
    <xf numFmtId="0" fontId="0" fillId="0" borderId="10" xfId="0" applyBorder="1" applyAlignment="1">
      <alignment horizontal="center" vertical="center" wrapText="1"/>
    </xf>
    <xf numFmtId="43" fontId="0" fillId="0" borderId="10" xfId="0" applyNumberFormat="1" applyBorder="1" applyAlignment="1">
      <alignment horizontal="center"/>
    </xf>
    <xf numFmtId="43" fontId="0" fillId="0" borderId="0" xfId="0" applyNumberFormat="1" applyAlignment="1">
      <alignment horizontal="center"/>
    </xf>
    <xf numFmtId="0" fontId="0" fillId="0" borderId="10" xfId="0" applyBorder="1" applyAlignment="1">
      <alignment horizontal="left" vertical="center" wrapText="1"/>
    </xf>
    <xf numFmtId="43" fontId="0" fillId="0" borderId="10" xfId="0" applyNumberFormat="1" applyBorder="1" applyAlignment="1">
      <alignment vertical="center"/>
    </xf>
    <xf numFmtId="0" fontId="0" fillId="0" borderId="0" xfId="0" applyAlignment="1">
      <alignment horizontal="left" vertical="center" wrapText="1"/>
    </xf>
    <xf numFmtId="0" fontId="0" fillId="0" borderId="10" xfId="0" applyBorder="1" applyAlignment="1">
      <alignment horizontal="center"/>
    </xf>
    <xf numFmtId="44" fontId="0" fillId="0" borderId="10" xfId="0" applyNumberFormat="1" applyBorder="1" applyAlignment="1">
      <alignment horizontal="left" vertical="center" wrapText="1"/>
    </xf>
    <xf numFmtId="0" fontId="0" fillId="0" borderId="10" xfId="0" applyBorder="1" applyAlignment="1">
      <alignment horizontal="center" vertical="center"/>
    </xf>
    <xf numFmtId="44" fontId="0" fillId="0" borderId="10" xfId="0" applyNumberFormat="1" applyBorder="1" applyAlignment="1">
      <alignment horizontal="center" vertical="center" wrapText="1"/>
    </xf>
    <xf numFmtId="0" fontId="0" fillId="0" borderId="10" xfId="0" applyBorder="1"/>
    <xf numFmtId="0" fontId="0" fillId="0" borderId="0" xfId="0" applyAlignment="1">
      <alignment horizontal="center"/>
    </xf>
    <xf numFmtId="43" fontId="0" fillId="0" borderId="11" xfId="0" applyNumberFormat="1" applyBorder="1" applyAlignment="1">
      <alignment horizontal="left" vertical="center" wrapText="1"/>
    </xf>
    <xf numFmtId="0" fontId="0" fillId="0" borderId="10" xfId="0" applyBorder="1" applyAlignment="1">
      <alignment vertical="center" wrapText="1"/>
    </xf>
    <xf numFmtId="43" fontId="0" fillId="0" borderId="10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43" fontId="0" fillId="0" borderId="10" xfId="0" applyNumberFormat="1" applyBorder="1" applyAlignment="1">
      <alignment horizontal="center" vertical="center" wrapText="1"/>
    </xf>
    <xf numFmtId="43" fontId="0" fillId="0" borderId="0" xfId="0" applyNumberFormat="1" applyAlignment="1">
      <alignment horizontal="center" vertical="center" wrapText="1"/>
    </xf>
    <xf numFmtId="43" fontId="9" fillId="0" borderId="10" xfId="1" applyFont="1" applyFill="1" applyBorder="1" applyAlignment="1">
      <alignment vertical="top" wrapText="1"/>
    </xf>
    <xf numFmtId="43" fontId="0" fillId="0" borderId="10" xfId="0" applyNumberFormat="1" applyBorder="1"/>
    <xf numFmtId="0" fontId="9" fillId="4" borderId="0" xfId="0" applyFont="1" applyFill="1" applyAlignment="1">
      <alignment vertical="top" wrapText="1"/>
    </xf>
    <xf numFmtId="43" fontId="9" fillId="4" borderId="0" xfId="1" applyFont="1" applyFill="1" applyBorder="1" applyAlignment="1">
      <alignment horizontal="right" vertical="top" wrapText="1"/>
    </xf>
    <xf numFmtId="43" fontId="9" fillId="4" borderId="10" xfId="1" applyFont="1" applyFill="1" applyBorder="1" applyAlignment="1">
      <alignment vertical="top" wrapText="1"/>
    </xf>
    <xf numFmtId="43" fontId="9" fillId="4" borderId="10" xfId="1" applyFont="1" applyFill="1" applyBorder="1" applyAlignment="1">
      <alignment horizontal="right" vertical="top" wrapText="1"/>
    </xf>
    <xf numFmtId="43" fontId="0" fillId="0" borderId="10" xfId="0" applyNumberFormat="1" applyBorder="1" applyAlignment="1">
      <alignment vertical="top"/>
    </xf>
    <xf numFmtId="43" fontId="7" fillId="0" borderId="10" xfId="0" applyNumberFormat="1" applyFont="1" applyBorder="1"/>
    <xf numFmtId="43" fontId="7" fillId="0" borderId="12" xfId="0" applyNumberFormat="1" applyFont="1" applyBorder="1"/>
    <xf numFmtId="0" fontId="11" fillId="0" borderId="0" xfId="0" applyFont="1"/>
    <xf numFmtId="43" fontId="0" fillId="0" borderId="10" xfId="1" applyFont="1" applyFill="1" applyBorder="1" applyAlignment="1">
      <alignment horizontal="center"/>
    </xf>
    <xf numFmtId="43" fontId="0" fillId="0" borderId="10" xfId="1" applyFont="1" applyBorder="1"/>
    <xf numFmtId="43" fontId="0" fillId="0" borderId="10" xfId="1" applyFont="1" applyFill="1" applyBorder="1"/>
    <xf numFmtId="0" fontId="12" fillId="0" borderId="0" xfId="0" applyFont="1"/>
    <xf numFmtId="43" fontId="12" fillId="0" borderId="0" xfId="1" applyFont="1"/>
    <xf numFmtId="43" fontId="0" fillId="0" borderId="0" xfId="1" applyFont="1"/>
    <xf numFmtId="43" fontId="9" fillId="4" borderId="0" xfId="1" applyFont="1" applyFill="1" applyBorder="1" applyAlignment="1">
      <alignment vertical="top" wrapText="1"/>
    </xf>
    <xf numFmtId="43" fontId="0" fillId="0" borderId="24" xfId="0" applyNumberFormat="1" applyBorder="1"/>
    <xf numFmtId="0" fontId="13" fillId="0" borderId="0" xfId="0" applyFont="1"/>
    <xf numFmtId="0" fontId="8" fillId="4" borderId="0" xfId="0" applyFont="1" applyFill="1" applyAlignment="1">
      <alignment vertical="top" wrapText="1"/>
    </xf>
    <xf numFmtId="43" fontId="0" fillId="0" borderId="0" xfId="0" applyNumberFormat="1" applyAlignment="1">
      <alignment horizontal="left"/>
    </xf>
    <xf numFmtId="43" fontId="0" fillId="0" borderId="24" xfId="0" applyNumberFormat="1" applyBorder="1" applyAlignment="1">
      <alignment horizontal="left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43" fontId="0" fillId="0" borderId="0" xfId="0" applyNumberFormat="1" applyAlignment="1">
      <alignment horizontal="center" vertical="center"/>
    </xf>
    <xf numFmtId="0" fontId="0" fillId="0" borderId="10" xfId="0" applyBorder="1" applyAlignment="1">
      <alignment wrapText="1"/>
    </xf>
    <xf numFmtId="43" fontId="0" fillId="0" borderId="10" xfId="0" applyNumberFormat="1" applyBorder="1" applyAlignment="1">
      <alignment horizontal="left"/>
    </xf>
    <xf numFmtId="43" fontId="0" fillId="0" borderId="10" xfId="0" applyNumberFormat="1" applyBorder="1" applyAlignment="1">
      <alignment horizontal="right"/>
    </xf>
    <xf numFmtId="0" fontId="0" fillId="0" borderId="0" xfId="0" applyAlignment="1">
      <alignment horizontal="left" vertical="top" wrapText="1"/>
    </xf>
    <xf numFmtId="3" fontId="5" fillId="0" borderId="0" xfId="0" applyNumberFormat="1" applyFont="1" applyAlignment="1">
      <alignment horizontal="right"/>
    </xf>
    <xf numFmtId="3" fontId="15" fillId="5" borderId="10" xfId="0" applyNumberFormat="1" applyFont="1" applyFill="1" applyBorder="1" applyAlignment="1">
      <alignment horizontal="right" vertical="center"/>
    </xf>
    <xf numFmtId="3" fontId="5" fillId="6" borderId="0" xfId="0" applyNumberFormat="1" applyFont="1" applyFill="1" applyAlignment="1">
      <alignment horizontal="right"/>
    </xf>
    <xf numFmtId="3" fontId="5" fillId="6" borderId="10" xfId="0" applyNumberFormat="1" applyFont="1" applyFill="1" applyBorder="1" applyAlignment="1">
      <alignment horizontal="right"/>
    </xf>
    <xf numFmtId="3" fontId="16" fillId="6" borderId="18" xfId="0" applyNumberFormat="1" applyFont="1" applyFill="1" applyBorder="1" applyAlignment="1">
      <alignment horizontal="right" vertical="center"/>
    </xf>
    <xf numFmtId="3" fontId="16" fillId="6" borderId="10" xfId="0" applyNumberFormat="1" applyFont="1" applyFill="1" applyBorder="1" applyAlignment="1">
      <alignment horizontal="right" vertical="center"/>
    </xf>
    <xf numFmtId="3" fontId="16" fillId="6" borderId="0" xfId="0" applyNumberFormat="1" applyFont="1" applyFill="1" applyAlignment="1">
      <alignment horizontal="right" vertical="center"/>
    </xf>
    <xf numFmtId="3" fontId="5" fillId="0" borderId="10" xfId="0" applyNumberFormat="1" applyFont="1" applyBorder="1" applyAlignment="1">
      <alignment horizontal="right"/>
    </xf>
    <xf numFmtId="3" fontId="15" fillId="0" borderId="10" xfId="0" applyNumberFormat="1" applyFont="1" applyBorder="1" applyAlignment="1">
      <alignment horizontal="right" vertical="center"/>
    </xf>
    <xf numFmtId="3" fontId="16" fillId="0" borderId="10" xfId="0" applyNumberFormat="1" applyFont="1" applyBorder="1" applyAlignment="1">
      <alignment horizontal="right" vertical="center"/>
    </xf>
    <xf numFmtId="3" fontId="5" fillId="0" borderId="0" xfId="0" applyNumberFormat="1" applyFont="1" applyAlignment="1">
      <alignment horizontal="right" vertical="center" wrapText="1"/>
    </xf>
    <xf numFmtId="3" fontId="15" fillId="7" borderId="10" xfId="0" applyNumberFormat="1" applyFont="1" applyFill="1" applyBorder="1" applyAlignment="1">
      <alignment horizontal="right" vertical="center"/>
    </xf>
    <xf numFmtId="49" fontId="4" fillId="0" borderId="0" xfId="0" applyNumberFormat="1" applyFont="1" applyAlignment="1">
      <alignment horizontal="center" vertical="center"/>
    </xf>
    <xf numFmtId="0" fontId="9" fillId="4" borderId="0" xfId="0" applyFont="1" applyFill="1" applyAlignment="1">
      <alignment horizontal="left" vertical="top" wrapText="1"/>
    </xf>
    <xf numFmtId="43" fontId="9" fillId="0" borderId="0" xfId="1" applyFont="1" applyFill="1" applyBorder="1" applyAlignment="1">
      <alignment vertical="top" wrapText="1"/>
    </xf>
    <xf numFmtId="3" fontId="2" fillId="0" borderId="0" xfId="0" applyNumberFormat="1" applyFont="1" applyAlignment="1">
      <alignment vertical="center"/>
    </xf>
    <xf numFmtId="0" fontId="0" fillId="0" borderId="14" xfId="0" applyBorder="1" applyAlignment="1">
      <alignment horizontal="center"/>
    </xf>
    <xf numFmtId="43" fontId="0" fillId="0" borderId="14" xfId="0" applyNumberFormat="1" applyBorder="1" applyAlignment="1">
      <alignment horizontal="center"/>
    </xf>
    <xf numFmtId="0" fontId="0" fillId="0" borderId="10" xfId="0" applyBorder="1" applyAlignment="1">
      <alignment horizontal="left"/>
    </xf>
    <xf numFmtId="43" fontId="17" fillId="0" borderId="0" xfId="1" applyFont="1" applyFill="1" applyBorder="1" applyAlignment="1" applyProtection="1">
      <alignment horizontal="right" vertical="top" wrapText="1"/>
    </xf>
    <xf numFmtId="43" fontId="1" fillId="0" borderId="0" xfId="1" applyFont="1" applyAlignment="1">
      <alignment horizontal="left"/>
    </xf>
    <xf numFmtId="43" fontId="1" fillId="0" borderId="24" xfId="1" applyFont="1" applyBorder="1" applyAlignment="1">
      <alignment horizontal="left"/>
    </xf>
    <xf numFmtId="43" fontId="0" fillId="0" borderId="0" xfId="1" applyFont="1" applyAlignment="1">
      <alignment horizontal="left"/>
    </xf>
    <xf numFmtId="43" fontId="2" fillId="0" borderId="0" xfId="0" applyNumberFormat="1" applyFont="1" applyAlignment="1">
      <alignment vertical="center"/>
    </xf>
    <xf numFmtId="43" fontId="2" fillId="0" borderId="0" xfId="1" applyFont="1" applyAlignment="1">
      <alignment vertical="center"/>
    </xf>
    <xf numFmtId="43" fontId="10" fillId="0" borderId="12" xfId="1" applyFont="1" applyFill="1" applyBorder="1" applyAlignment="1">
      <alignment vertical="top" wrapText="1"/>
    </xf>
    <xf numFmtId="0" fontId="2" fillId="0" borderId="24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/>
      <protection locked="0"/>
    </xf>
    <xf numFmtId="43" fontId="10" fillId="0" borderId="10" xfId="1" applyFont="1" applyFill="1" applyBorder="1" applyAlignment="1">
      <alignment vertical="top" wrapText="1"/>
    </xf>
    <xf numFmtId="43" fontId="4" fillId="0" borderId="0" xfId="0" applyNumberFormat="1" applyFont="1" applyAlignment="1">
      <alignment vertical="center"/>
    </xf>
    <xf numFmtId="43" fontId="0" fillId="0" borderId="24" xfId="1" applyFont="1" applyBorder="1"/>
    <xf numFmtId="43" fontId="7" fillId="0" borderId="24" xfId="0" applyNumberFormat="1" applyFont="1" applyBorder="1"/>
    <xf numFmtId="43" fontId="7" fillId="0" borderId="0" xfId="0" applyNumberFormat="1" applyFont="1" applyAlignment="1">
      <alignment horizontal="center" vertical="center"/>
    </xf>
    <xf numFmtId="43" fontId="0" fillId="6" borderId="20" xfId="0" applyNumberFormat="1" applyFill="1" applyBorder="1" applyAlignment="1">
      <alignment horizontal="left" vertical="center" wrapText="1"/>
    </xf>
    <xf numFmtId="43" fontId="0" fillId="6" borderId="14" xfId="0" applyNumberFormat="1" applyFill="1" applyBorder="1" applyAlignment="1">
      <alignment horizontal="left" vertical="center" wrapText="1"/>
    </xf>
    <xf numFmtId="0" fontId="0" fillId="6" borderId="10" xfId="0" applyFill="1" applyBorder="1"/>
    <xf numFmtId="43" fontId="0" fillId="6" borderId="10" xfId="1" applyFont="1" applyFill="1" applyBorder="1"/>
    <xf numFmtId="43" fontId="2" fillId="0" borderId="0" xfId="1" applyFont="1" applyAlignment="1">
      <alignment horizontal="left" vertical="center" indent="3"/>
    </xf>
    <xf numFmtId="43" fontId="2" fillId="0" borderId="0" xfId="1" applyFont="1" applyAlignment="1">
      <alignment horizontal="left" vertical="center" indent="5"/>
    </xf>
    <xf numFmtId="43" fontId="2" fillId="0" borderId="0" xfId="1" applyFont="1" applyAlignment="1">
      <alignment horizontal="left" vertical="center" indent="2"/>
    </xf>
    <xf numFmtId="164" fontId="2" fillId="0" borderId="0" xfId="0" applyNumberFormat="1" applyFont="1" applyAlignment="1">
      <alignment vertical="center"/>
    </xf>
    <xf numFmtId="0" fontId="0" fillId="0" borderId="0" xfId="0" applyAlignment="1">
      <alignment horizontal="left" indent="2"/>
    </xf>
    <xf numFmtId="4" fontId="16" fillId="0" borderId="10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0" fillId="6" borderId="12" xfId="0" applyFill="1" applyBorder="1" applyAlignment="1">
      <alignment horizontal="left"/>
    </xf>
    <xf numFmtId="0" fontId="0" fillId="6" borderId="18" xfId="0" applyFill="1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2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16" fillId="0" borderId="10" xfId="0" applyFont="1" applyBorder="1" applyAlignment="1">
      <alignment horizontal="left" vertical="center" wrapText="1"/>
    </xf>
    <xf numFmtId="0" fontId="16" fillId="6" borderId="10" xfId="0" applyFont="1" applyFill="1" applyBorder="1" applyAlignment="1">
      <alignment horizontal="left" vertical="center" wrapText="1" indent="1"/>
    </xf>
    <xf numFmtId="0" fontId="5" fillId="6" borderId="0" xfId="0" applyFont="1" applyFill="1"/>
    <xf numFmtId="0" fontId="15" fillId="6" borderId="10" xfId="0" applyFont="1" applyFill="1" applyBorder="1" applyAlignment="1">
      <alignment vertical="center" wrapText="1"/>
    </xf>
    <xf numFmtId="0" fontId="9" fillId="4" borderId="12" xfId="0" applyFont="1" applyFill="1" applyBorder="1" applyAlignment="1">
      <alignment horizontal="left" vertical="top" wrapText="1"/>
    </xf>
    <xf numFmtId="0" fontId="9" fillId="4" borderId="18" xfId="0" applyFont="1" applyFill="1" applyBorder="1" applyAlignment="1">
      <alignment horizontal="left" vertical="top" wrapText="1"/>
    </xf>
    <xf numFmtId="0" fontId="10" fillId="4" borderId="12" xfId="0" applyFont="1" applyFill="1" applyBorder="1" applyAlignment="1">
      <alignment horizontal="center" vertical="top" wrapText="1"/>
    </xf>
    <xf numFmtId="0" fontId="10" fillId="4" borderId="18" xfId="0" applyFont="1" applyFill="1" applyBorder="1" applyAlignment="1">
      <alignment horizontal="center" vertical="top" wrapText="1"/>
    </xf>
    <xf numFmtId="0" fontId="0" fillId="0" borderId="1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12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15" fillId="7" borderId="12" xfId="0" applyFont="1" applyFill="1" applyBorder="1" applyAlignment="1">
      <alignment vertical="center"/>
    </xf>
    <xf numFmtId="0" fontId="15" fillId="7" borderId="18" xfId="0" applyFont="1" applyFill="1" applyBorder="1" applyAlignment="1">
      <alignment vertical="center"/>
    </xf>
    <xf numFmtId="0" fontId="15" fillId="7" borderId="21" xfId="0" applyFont="1" applyFill="1" applyBorder="1" applyAlignment="1">
      <alignment horizontal="center" vertical="center" wrapText="1"/>
    </xf>
    <xf numFmtId="0" fontId="15" fillId="7" borderId="0" xfId="0" applyFont="1" applyFill="1" applyAlignment="1">
      <alignment horizontal="center" vertical="center" wrapText="1"/>
    </xf>
    <xf numFmtId="0" fontId="15" fillId="7" borderId="22" xfId="0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horizontal="left" vertical="center" indent="1"/>
    </xf>
    <xf numFmtId="0" fontId="5" fillId="0" borderId="0" xfId="0" applyFont="1"/>
    <xf numFmtId="0" fontId="15" fillId="0" borderId="10" xfId="0" applyFont="1" applyBorder="1" applyAlignment="1">
      <alignment vertical="center"/>
    </xf>
    <xf numFmtId="0" fontId="15" fillId="5" borderId="12" xfId="0" applyFont="1" applyFill="1" applyBorder="1" applyAlignment="1">
      <alignment vertical="center"/>
    </xf>
    <xf numFmtId="0" fontId="15" fillId="5" borderId="18" xfId="0" applyFont="1" applyFill="1" applyBorder="1" applyAlignment="1">
      <alignment vertical="center"/>
    </xf>
    <xf numFmtId="0" fontId="14" fillId="0" borderId="10" xfId="0" applyFont="1" applyBorder="1" applyAlignment="1">
      <alignment horizontal="left" vertical="top" wrapText="1"/>
    </xf>
    <xf numFmtId="49" fontId="4" fillId="3" borderId="6" xfId="0" applyNumberFormat="1" applyFont="1" applyFill="1" applyBorder="1" applyAlignment="1">
      <alignment horizontal="center" vertical="center" wrapText="1"/>
    </xf>
    <xf numFmtId="49" fontId="4" fillId="3" borderId="7" xfId="0" applyNumberFormat="1" applyFont="1" applyFill="1" applyBorder="1" applyAlignment="1">
      <alignment horizontal="center" vertical="center" wrapText="1"/>
    </xf>
    <xf numFmtId="49" fontId="4" fillId="3" borderId="8" xfId="0" applyNumberFormat="1" applyFont="1" applyFill="1" applyBorder="1" applyAlignment="1">
      <alignment horizontal="center" vertical="center" wrapText="1"/>
    </xf>
    <xf numFmtId="43" fontId="0" fillId="0" borderId="10" xfId="0" applyNumberForma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 vertical="center" wrapText="1"/>
    </xf>
    <xf numFmtId="43" fontId="0" fillId="0" borderId="11" xfId="0" applyNumberFormat="1" applyBorder="1" applyAlignment="1">
      <alignment horizontal="center" vertical="center" wrapText="1"/>
    </xf>
    <xf numFmtId="43" fontId="0" fillId="0" borderId="14" xfId="0" applyNumberFormat="1" applyBorder="1" applyAlignment="1">
      <alignment horizontal="center" vertical="center" wrapText="1"/>
    </xf>
    <xf numFmtId="0" fontId="0" fillId="0" borderId="12" xfId="0" applyBorder="1" applyAlignment="1">
      <alignment horizontal="left"/>
    </xf>
    <xf numFmtId="0" fontId="0" fillId="0" borderId="18" xfId="0" applyBorder="1" applyAlignment="1">
      <alignment horizontal="left"/>
    </xf>
    <xf numFmtId="43" fontId="0" fillId="0" borderId="11" xfId="0" applyNumberFormat="1" applyBorder="1" applyAlignment="1">
      <alignment horizontal="center" vertical="center"/>
    </xf>
    <xf numFmtId="43" fontId="0" fillId="0" borderId="14" xfId="0" applyNumberForma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49" fontId="4" fillId="3" borderId="6" xfId="0" applyNumberFormat="1" applyFont="1" applyFill="1" applyBorder="1" applyAlignment="1">
      <alignment horizontal="center" vertical="center"/>
    </xf>
    <xf numFmtId="49" fontId="4" fillId="3" borderId="7" xfId="0" applyNumberFormat="1" applyFont="1" applyFill="1" applyBorder="1" applyAlignment="1">
      <alignment horizontal="center" vertical="center"/>
    </xf>
    <xf numFmtId="49" fontId="4" fillId="3" borderId="8" xfId="0" applyNumberFormat="1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left" vertical="center" wrapText="1"/>
    </xf>
    <xf numFmtId="0" fontId="16" fillId="0" borderId="18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15" fillId="7" borderId="13" xfId="0" applyFont="1" applyFill="1" applyBorder="1" applyAlignment="1">
      <alignment horizontal="center" vertical="center" wrapText="1"/>
    </xf>
    <xf numFmtId="0" fontId="15" fillId="7" borderId="25" xfId="0" applyFont="1" applyFill="1" applyBorder="1" applyAlignment="1">
      <alignment horizontal="center" vertical="center" wrapText="1"/>
    </xf>
    <xf numFmtId="0" fontId="15" fillId="7" borderId="19" xfId="0" applyFont="1" applyFill="1" applyBorder="1" applyAlignment="1">
      <alignment horizontal="center" vertical="center" wrapText="1"/>
    </xf>
    <xf numFmtId="0" fontId="15" fillId="7" borderId="17" xfId="0" applyFont="1" applyFill="1" applyBorder="1" applyAlignment="1">
      <alignment horizontal="center" vertical="center"/>
    </xf>
    <xf numFmtId="0" fontId="15" fillId="7" borderId="24" xfId="0" applyFont="1" applyFill="1" applyBorder="1" applyAlignment="1">
      <alignment horizontal="center" vertical="center"/>
    </xf>
    <xf numFmtId="0" fontId="15" fillId="7" borderId="23" xfId="0" applyFont="1" applyFill="1" applyBorder="1" applyAlignment="1">
      <alignment horizontal="center" vertical="center"/>
    </xf>
    <xf numFmtId="0" fontId="15" fillId="7" borderId="21" xfId="0" applyFont="1" applyFill="1" applyBorder="1" applyAlignment="1">
      <alignment horizontal="center" vertical="center"/>
    </xf>
    <xf numFmtId="0" fontId="15" fillId="7" borderId="0" xfId="0" applyFont="1" applyFill="1" applyAlignment="1">
      <alignment horizontal="center" vertical="center"/>
    </xf>
    <xf numFmtId="0" fontId="15" fillId="7" borderId="22" xfId="0" applyFont="1" applyFill="1" applyBorder="1" applyAlignment="1">
      <alignment horizontal="center" vertical="center"/>
    </xf>
    <xf numFmtId="0" fontId="16" fillId="6" borderId="12" xfId="0" applyFont="1" applyFill="1" applyBorder="1" applyAlignment="1">
      <alignment horizontal="left" vertical="center" wrapText="1"/>
    </xf>
    <xf numFmtId="0" fontId="16" fillId="6" borderId="18" xfId="0" applyFont="1" applyFill="1" applyBorder="1" applyAlignment="1">
      <alignment horizontal="left" vertical="center" wrapText="1"/>
    </xf>
    <xf numFmtId="0" fontId="16" fillId="6" borderId="10" xfId="0" applyFont="1" applyFill="1" applyBorder="1" applyAlignment="1">
      <alignment horizontal="left" vertical="center" inden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0" xfId="0" applyNumberFormat="1" applyFont="1" applyFill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left" vertical="top" wrapText="1"/>
    </xf>
    <xf numFmtId="49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0" xfId="0" applyNumberFormat="1" applyFont="1" applyFill="1" applyAlignment="1" applyProtection="1">
      <alignment horizontal="center" vertical="center" wrapText="1"/>
      <protection locked="0"/>
    </xf>
    <xf numFmtId="49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4" fillId="3" borderId="15" xfId="0" applyNumberFormat="1" applyFont="1" applyFill="1" applyBorder="1" applyAlignment="1">
      <alignment horizontal="center" vertical="center"/>
    </xf>
    <xf numFmtId="49" fontId="4" fillId="3" borderId="16" xfId="0" applyNumberFormat="1" applyFont="1" applyFill="1" applyBorder="1" applyAlignment="1">
      <alignment horizontal="center" vertical="center"/>
    </xf>
    <xf numFmtId="49" fontId="4" fillId="3" borderId="9" xfId="0" applyNumberFormat="1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43" fontId="0" fillId="0" borderId="11" xfId="0" applyNumberFormat="1" applyBorder="1" applyAlignment="1">
      <alignment horizontal="center"/>
    </xf>
    <xf numFmtId="43" fontId="0" fillId="0" borderId="14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0" xfId="0" applyBorder="1" applyAlignment="1">
      <alignment horizontal="left" vertical="center" wrapText="1"/>
    </xf>
    <xf numFmtId="44" fontId="0" fillId="0" borderId="11" xfId="0" applyNumberFormat="1" applyBorder="1" applyAlignment="1">
      <alignment horizontal="center" vertical="center" wrapText="1"/>
    </xf>
    <xf numFmtId="44" fontId="0" fillId="0" borderId="14" xfId="0" applyNumberFormat="1" applyBorder="1" applyAlignment="1">
      <alignment horizontal="center" vertical="center" wrapText="1"/>
    </xf>
    <xf numFmtId="44" fontId="0" fillId="0" borderId="20" xfId="0" applyNumberForma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NEF_ND">
    <pageSetUpPr fitToPage="1"/>
  </sheetPr>
  <dimension ref="A1:J328"/>
  <sheetViews>
    <sheetView tabSelected="1" view="pageBreakPreview" topLeftCell="A287" zoomScale="91" zoomScaleNormal="91" zoomScaleSheetLayoutView="91" workbookViewId="0">
      <selection activeCell="E325" sqref="E325"/>
    </sheetView>
  </sheetViews>
  <sheetFormatPr baseColWidth="10" defaultColWidth="11.5703125" defaultRowHeight="12" x14ac:dyDescent="0.25"/>
  <cols>
    <col min="1" max="1" width="2.7109375" style="2" customWidth="1"/>
    <col min="2" max="2" width="50.7109375" style="2" customWidth="1"/>
    <col min="3" max="3" width="31.85546875" style="6" customWidth="1"/>
    <col min="4" max="4" width="42.28515625" style="2" customWidth="1"/>
    <col min="5" max="5" width="37.7109375" style="2" customWidth="1"/>
    <col min="6" max="6" width="21.140625" style="2" customWidth="1"/>
    <col min="7" max="7" width="35.5703125" style="2" bestFit="1" customWidth="1"/>
    <col min="8" max="8" width="13.42578125" style="2" bestFit="1" customWidth="1"/>
    <col min="9" max="9" width="14.42578125" style="2" bestFit="1" customWidth="1"/>
    <col min="10" max="10" width="18.85546875" style="82" customWidth="1"/>
    <col min="11" max="11" width="15.28515625" style="2" customWidth="1"/>
    <col min="12" max="16384" width="11.5703125" style="2"/>
  </cols>
  <sheetData>
    <row r="1" spans="1:8" ht="12.75" thickBot="1" x14ac:dyDescent="0.3"/>
    <row r="2" spans="1:8" ht="16.899999999999999" customHeight="1" x14ac:dyDescent="0.25">
      <c r="A2" s="1"/>
      <c r="B2" s="171" t="s">
        <v>18</v>
      </c>
      <c r="C2" s="172"/>
      <c r="D2" s="172"/>
      <c r="E2" s="172"/>
      <c r="F2" s="172"/>
      <c r="G2" s="173"/>
    </row>
    <row r="3" spans="1:8" x14ac:dyDescent="0.25">
      <c r="A3" s="1"/>
      <c r="B3" s="174" t="s">
        <v>0</v>
      </c>
      <c r="C3" s="175"/>
      <c r="D3" s="175"/>
      <c r="E3" s="175"/>
      <c r="F3" s="175"/>
      <c r="G3" s="176"/>
    </row>
    <row r="4" spans="1:8" x14ac:dyDescent="0.25">
      <c r="A4" s="1"/>
      <c r="B4" s="174" t="s">
        <v>1</v>
      </c>
      <c r="C4" s="175"/>
      <c r="D4" s="175"/>
      <c r="E4" s="175"/>
      <c r="F4" s="175"/>
      <c r="G4" s="176"/>
    </row>
    <row r="5" spans="1:8" ht="15.75" customHeight="1" x14ac:dyDescent="0.25">
      <c r="A5" s="1"/>
      <c r="B5" s="178" t="s">
        <v>274</v>
      </c>
      <c r="C5" s="179"/>
      <c r="D5" s="179"/>
      <c r="E5" s="179"/>
      <c r="F5" s="179"/>
      <c r="G5" s="180"/>
    </row>
    <row r="6" spans="1:8" ht="22.5" customHeight="1" thickBot="1" x14ac:dyDescent="0.3">
      <c r="A6" s="1"/>
      <c r="B6" s="181" t="s">
        <v>2</v>
      </c>
      <c r="C6" s="182"/>
      <c r="D6" s="182"/>
      <c r="E6" s="182"/>
      <c r="F6" s="182"/>
      <c r="G6" s="183"/>
    </row>
    <row r="7" spans="1:8" x14ac:dyDescent="0.25">
      <c r="A7" s="1"/>
      <c r="B7" s="70"/>
      <c r="C7" s="70"/>
      <c r="D7" s="70"/>
      <c r="E7" s="70"/>
      <c r="F7" s="70"/>
      <c r="G7" s="70"/>
    </row>
    <row r="8" spans="1:8" ht="15" x14ac:dyDescent="0.25">
      <c r="A8" s="1"/>
      <c r="B8" s="8" t="s">
        <v>19</v>
      </c>
      <c r="C8" s="8"/>
      <c r="D8"/>
      <c r="E8"/>
      <c r="F8" s="9"/>
      <c r="G8" s="10">
        <f>+F10+F19+F31+F56+F61+F71+F79-E101-E75-F66</f>
        <v>702379012.8900001</v>
      </c>
    </row>
    <row r="9" spans="1:8" ht="15" x14ac:dyDescent="0.25">
      <c r="A9" s="1"/>
      <c r="B9" s="8"/>
      <c r="C9" s="8"/>
      <c r="D9"/>
      <c r="E9"/>
      <c r="F9" s="9"/>
      <c r="G9" s="9"/>
    </row>
    <row r="10" spans="1:8" ht="15" x14ac:dyDescent="0.25">
      <c r="A10" s="1"/>
      <c r="B10" s="8" t="s">
        <v>20</v>
      </c>
      <c r="C10" s="8"/>
      <c r="D10"/>
      <c r="E10"/>
      <c r="F10" s="10">
        <f>SUM(F13:F17)</f>
        <v>236993779.97</v>
      </c>
      <c r="H10" s="2" t="s">
        <v>277</v>
      </c>
    </row>
    <row r="11" spans="1:8" ht="10.5" customHeight="1" x14ac:dyDescent="0.25">
      <c r="A11" s="1"/>
      <c r="B11"/>
      <c r="C11"/>
      <c r="D11"/>
      <c r="E11"/>
      <c r="F11" s="9"/>
      <c r="H11" s="9"/>
    </row>
    <row r="12" spans="1:8" ht="15" x14ac:dyDescent="0.25">
      <c r="A12" s="1"/>
      <c r="B12" s="11" t="s">
        <v>21</v>
      </c>
      <c r="C12" s="108" t="s">
        <v>22</v>
      </c>
      <c r="D12" s="109"/>
      <c r="E12" s="11" t="s">
        <v>23</v>
      </c>
      <c r="F12" s="12" t="s">
        <v>24</v>
      </c>
      <c r="H12" s="13"/>
    </row>
    <row r="13" spans="1:8" ht="15" x14ac:dyDescent="0.25">
      <c r="A13" s="1"/>
      <c r="B13" s="142" t="s">
        <v>25</v>
      </c>
      <c r="C13" s="189" t="s">
        <v>26</v>
      </c>
      <c r="D13" s="190"/>
      <c r="E13" s="14" t="s">
        <v>5</v>
      </c>
      <c r="F13" s="15">
        <v>30000</v>
      </c>
      <c r="H13" s="9"/>
    </row>
    <row r="14" spans="1:8" ht="15" x14ac:dyDescent="0.25">
      <c r="A14" s="1"/>
      <c r="B14" s="184"/>
      <c r="C14" s="191"/>
      <c r="D14" s="192"/>
      <c r="E14" s="14" t="s">
        <v>27</v>
      </c>
      <c r="F14" s="15">
        <v>603338.43000000005</v>
      </c>
      <c r="H14" s="9"/>
    </row>
    <row r="15" spans="1:8" ht="15" x14ac:dyDescent="0.25">
      <c r="A15" s="1"/>
      <c r="B15" s="11" t="s">
        <v>28</v>
      </c>
      <c r="C15" s="108" t="s">
        <v>29</v>
      </c>
      <c r="D15" s="109"/>
      <c r="E15" s="14" t="s">
        <v>30</v>
      </c>
      <c r="F15" s="15">
        <v>186448323.46000001</v>
      </c>
      <c r="H15" s="9"/>
    </row>
    <row r="16" spans="1:8" ht="30" x14ac:dyDescent="0.25">
      <c r="A16" s="1"/>
      <c r="B16" s="11" t="s">
        <v>31</v>
      </c>
      <c r="C16" s="108" t="s">
        <v>32</v>
      </c>
      <c r="D16" s="109"/>
      <c r="E16" s="14" t="s">
        <v>33</v>
      </c>
      <c r="F16" s="15">
        <v>150711.54</v>
      </c>
      <c r="H16" s="9"/>
    </row>
    <row r="17" spans="1:8" ht="30" x14ac:dyDescent="0.25">
      <c r="A17" s="1"/>
      <c r="B17" s="11" t="s">
        <v>34</v>
      </c>
      <c r="C17" s="108" t="s">
        <v>35</v>
      </c>
      <c r="D17" s="109"/>
      <c r="E17" s="14" t="s">
        <v>36</v>
      </c>
      <c r="F17" s="15">
        <v>49761406.539999999</v>
      </c>
      <c r="H17" s="9"/>
    </row>
    <row r="18" spans="1:8" ht="15" x14ac:dyDescent="0.25">
      <c r="A18" s="1"/>
      <c r="B18" s="16"/>
      <c r="C18" s="16"/>
      <c r="D18"/>
      <c r="E18"/>
      <c r="F18" s="9"/>
      <c r="H18" s="9"/>
    </row>
    <row r="19" spans="1:8" ht="15" x14ac:dyDescent="0.25">
      <c r="A19" s="1"/>
      <c r="B19" s="8" t="s">
        <v>37</v>
      </c>
      <c r="C19" s="8"/>
      <c r="D19"/>
      <c r="E19"/>
      <c r="F19" s="10">
        <f>SUM(F23:F29)</f>
        <v>148803686.44999999</v>
      </c>
      <c r="H19" s="2" t="s">
        <v>277</v>
      </c>
    </row>
    <row r="20" spans="1:8" ht="15" x14ac:dyDescent="0.25">
      <c r="A20" s="1"/>
      <c r="B20"/>
      <c r="C20"/>
      <c r="D20"/>
      <c r="E20"/>
      <c r="F20" s="9"/>
      <c r="H20" s="9"/>
    </row>
    <row r="21" spans="1:8" ht="15" x14ac:dyDescent="0.25">
      <c r="A21" s="1"/>
      <c r="B21" s="187" t="s">
        <v>21</v>
      </c>
      <c r="C21" s="108" t="s">
        <v>22</v>
      </c>
      <c r="D21" s="109"/>
      <c r="E21" s="187" t="s">
        <v>38</v>
      </c>
      <c r="F21" s="185" t="s">
        <v>24</v>
      </c>
      <c r="H21" s="9"/>
    </row>
    <row r="22" spans="1:8" ht="15" x14ac:dyDescent="0.25">
      <c r="A22" s="1"/>
      <c r="B22" s="188"/>
      <c r="C22" s="17" t="s">
        <v>39</v>
      </c>
      <c r="D22" s="11" t="s">
        <v>40</v>
      </c>
      <c r="E22" s="188"/>
      <c r="F22" s="186"/>
      <c r="H22" s="9"/>
    </row>
    <row r="23" spans="1:8" ht="15" x14ac:dyDescent="0.25">
      <c r="A23" s="1"/>
      <c r="B23" s="20" t="s">
        <v>255</v>
      </c>
      <c r="C23" s="76" t="s">
        <v>256</v>
      </c>
      <c r="D23" s="11"/>
      <c r="E23" s="74" t="s">
        <v>44</v>
      </c>
      <c r="F23" s="75">
        <v>22327224.309999999</v>
      </c>
      <c r="H23" s="9"/>
    </row>
    <row r="24" spans="1:8" ht="15" x14ac:dyDescent="0.25">
      <c r="A24" s="1"/>
      <c r="B24" s="196" t="s">
        <v>259</v>
      </c>
      <c r="C24" s="18" t="s">
        <v>43</v>
      </c>
      <c r="D24" s="18"/>
      <c r="E24" s="19" t="s">
        <v>44</v>
      </c>
      <c r="F24" s="15">
        <v>1743205.05</v>
      </c>
      <c r="H24" s="9" t="s">
        <v>279</v>
      </c>
    </row>
    <row r="25" spans="1:8" ht="15" x14ac:dyDescent="0.25">
      <c r="A25" s="1"/>
      <c r="B25" s="195"/>
      <c r="C25" s="18" t="s">
        <v>45</v>
      </c>
      <c r="D25" s="18"/>
      <c r="E25" s="19" t="s">
        <v>44</v>
      </c>
      <c r="F25" s="15">
        <v>973005.11</v>
      </c>
      <c r="H25" s="9" t="s">
        <v>278</v>
      </c>
    </row>
    <row r="26" spans="1:8" ht="30" x14ac:dyDescent="0.4">
      <c r="A26" s="1"/>
      <c r="B26" s="20" t="s">
        <v>46</v>
      </c>
      <c r="C26" s="18" t="s">
        <v>47</v>
      </c>
      <c r="D26" s="18"/>
      <c r="E26" s="19" t="s">
        <v>42</v>
      </c>
      <c r="F26" s="15">
        <v>24118718.059999999</v>
      </c>
      <c r="H26" s="9" t="s">
        <v>280</v>
      </c>
    </row>
    <row r="27" spans="1:8" ht="15" x14ac:dyDescent="0.25">
      <c r="A27" s="1"/>
      <c r="B27" s="194" t="s">
        <v>257</v>
      </c>
      <c r="C27" s="18" t="s">
        <v>41</v>
      </c>
      <c r="D27" s="18"/>
      <c r="E27" s="19" t="s">
        <v>42</v>
      </c>
      <c r="F27" s="15">
        <v>89721171.379999995</v>
      </c>
      <c r="H27" s="9"/>
    </row>
    <row r="28" spans="1:8" ht="15" x14ac:dyDescent="0.25">
      <c r="A28" s="1"/>
      <c r="B28" s="195"/>
      <c r="C28" s="18" t="s">
        <v>258</v>
      </c>
      <c r="D28" s="18"/>
      <c r="E28" s="19" t="s">
        <v>42</v>
      </c>
      <c r="F28" s="15">
        <v>8730388.5299999993</v>
      </c>
      <c r="H28" s="9" t="s">
        <v>276</v>
      </c>
    </row>
    <row r="29" spans="1:8" ht="24.95" customHeight="1" x14ac:dyDescent="0.25">
      <c r="A29" s="1"/>
      <c r="B29" s="20" t="s">
        <v>48</v>
      </c>
      <c r="C29" s="18" t="s">
        <v>49</v>
      </c>
      <c r="D29" s="21"/>
      <c r="E29" s="19" t="s">
        <v>44</v>
      </c>
      <c r="F29" s="15">
        <v>1189974.01</v>
      </c>
      <c r="H29" s="9" t="s">
        <v>275</v>
      </c>
    </row>
    <row r="30" spans="1:8" ht="15" x14ac:dyDescent="0.25">
      <c r="A30" s="1"/>
      <c r="B30" s="22"/>
      <c r="C30"/>
      <c r="D30"/>
      <c r="E30"/>
      <c r="F30" s="9"/>
      <c r="G30" s="9"/>
    </row>
    <row r="31" spans="1:8" ht="15" x14ac:dyDescent="0.25">
      <c r="A31" s="1"/>
      <c r="B31" s="8" t="s">
        <v>50</v>
      </c>
      <c r="C31" s="8"/>
      <c r="D31"/>
      <c r="E31"/>
      <c r="F31" s="10">
        <f>SUM(F34:F54)</f>
        <v>25636957.120000005</v>
      </c>
      <c r="G31" s="9"/>
    </row>
    <row r="32" spans="1:8" ht="15" x14ac:dyDescent="0.25">
      <c r="A32" s="1"/>
      <c r="B32" s="8"/>
      <c r="C32" s="8"/>
      <c r="D32"/>
      <c r="E32"/>
      <c r="F32" s="10"/>
      <c r="G32" s="9"/>
    </row>
    <row r="33" spans="1:7" ht="15" x14ac:dyDescent="0.25">
      <c r="A33" s="1"/>
      <c r="B33" s="17" t="s">
        <v>21</v>
      </c>
      <c r="C33" s="108" t="s">
        <v>22</v>
      </c>
      <c r="D33" s="109"/>
      <c r="E33" s="21" t="s">
        <v>38</v>
      </c>
      <c r="F33" s="12" t="s">
        <v>24</v>
      </c>
      <c r="G33" s="9"/>
    </row>
    <row r="34" spans="1:7" ht="15" x14ac:dyDescent="0.25">
      <c r="A34" s="1"/>
      <c r="B34" s="119" t="s">
        <v>51</v>
      </c>
      <c r="C34" s="193" t="s">
        <v>52</v>
      </c>
      <c r="D34" s="193"/>
      <c r="E34" s="14"/>
      <c r="F34" s="23">
        <f>SUM(E35:E54)</f>
        <v>25636957.120000005</v>
      </c>
      <c r="G34" s="9"/>
    </row>
    <row r="35" spans="1:7" ht="15" x14ac:dyDescent="0.25">
      <c r="A35" s="1"/>
      <c r="B35" s="119"/>
      <c r="C35" s="95" t="s">
        <v>281</v>
      </c>
      <c r="D35" s="95"/>
      <c r="E35" s="96">
        <v>1576549.4</v>
      </c>
      <c r="F35" s="93"/>
      <c r="G35" s="9"/>
    </row>
    <row r="36" spans="1:7" ht="15" x14ac:dyDescent="0.25">
      <c r="A36" s="1"/>
      <c r="B36" s="119"/>
      <c r="C36" s="95" t="s">
        <v>282</v>
      </c>
      <c r="D36" s="95"/>
      <c r="E36" s="96">
        <v>785998.96</v>
      </c>
      <c r="F36" s="93"/>
      <c r="G36" s="9"/>
    </row>
    <row r="37" spans="1:7" ht="15" x14ac:dyDescent="0.25">
      <c r="A37" s="1"/>
      <c r="B37" s="119"/>
      <c r="C37" s="95" t="s">
        <v>283</v>
      </c>
      <c r="D37" s="95"/>
      <c r="E37" s="96">
        <v>474492.49</v>
      </c>
      <c r="F37" s="93"/>
      <c r="G37" s="9"/>
    </row>
    <row r="38" spans="1:7" ht="15" customHeight="1" x14ac:dyDescent="0.25">
      <c r="A38" s="1"/>
      <c r="B38" s="119"/>
      <c r="C38" s="95" t="s">
        <v>284</v>
      </c>
      <c r="D38" s="95"/>
      <c r="E38" s="96">
        <v>951247.12</v>
      </c>
      <c r="F38" s="93"/>
      <c r="G38" s="9"/>
    </row>
    <row r="39" spans="1:7" ht="15" customHeight="1" x14ac:dyDescent="0.25">
      <c r="A39" s="1"/>
      <c r="B39" s="119"/>
      <c r="C39" s="95" t="s">
        <v>285</v>
      </c>
      <c r="D39" s="95"/>
      <c r="E39" s="96">
        <v>3748790.83</v>
      </c>
      <c r="F39" s="93"/>
      <c r="G39" s="9"/>
    </row>
    <row r="40" spans="1:7" ht="15" customHeight="1" x14ac:dyDescent="0.25">
      <c r="A40" s="1"/>
      <c r="B40" s="119"/>
      <c r="C40" s="95" t="s">
        <v>286</v>
      </c>
      <c r="D40" s="95"/>
      <c r="E40" s="96">
        <v>191465.86</v>
      </c>
      <c r="F40" s="93"/>
      <c r="G40" s="9"/>
    </row>
    <row r="41" spans="1:7" ht="15" customHeight="1" x14ac:dyDescent="0.25">
      <c r="A41" s="1"/>
      <c r="B41" s="119"/>
      <c r="C41" s="95" t="s">
        <v>287</v>
      </c>
      <c r="D41" s="95"/>
      <c r="E41" s="96">
        <v>4489804.55</v>
      </c>
      <c r="F41" s="93"/>
      <c r="G41" s="9"/>
    </row>
    <row r="42" spans="1:7" ht="15" customHeight="1" x14ac:dyDescent="0.25">
      <c r="A42" s="1"/>
      <c r="B42" s="119"/>
      <c r="C42" s="95" t="s">
        <v>288</v>
      </c>
      <c r="D42" s="95"/>
      <c r="E42" s="96">
        <v>279339.69</v>
      </c>
      <c r="F42" s="93"/>
      <c r="G42" s="9"/>
    </row>
    <row r="43" spans="1:7" ht="15" customHeight="1" x14ac:dyDescent="0.25">
      <c r="A43" s="1"/>
      <c r="B43" s="119"/>
      <c r="C43" s="95" t="s">
        <v>289</v>
      </c>
      <c r="D43" s="95"/>
      <c r="E43" s="96">
        <v>1367285.56</v>
      </c>
      <c r="F43" s="93"/>
      <c r="G43" s="9"/>
    </row>
    <row r="44" spans="1:7" ht="15" customHeight="1" x14ac:dyDescent="0.25">
      <c r="A44" s="1"/>
      <c r="B44" s="119"/>
      <c r="C44" s="95" t="s">
        <v>290</v>
      </c>
      <c r="D44" s="95"/>
      <c r="E44" s="96">
        <v>2279161.38</v>
      </c>
      <c r="F44" s="93"/>
      <c r="G44" s="9"/>
    </row>
    <row r="45" spans="1:7" ht="15" customHeight="1" x14ac:dyDescent="0.25">
      <c r="A45" s="1"/>
      <c r="B45" s="119"/>
      <c r="C45" s="95" t="s">
        <v>291</v>
      </c>
      <c r="D45" s="95"/>
      <c r="E45" s="96">
        <v>618779.23</v>
      </c>
      <c r="F45" s="93"/>
      <c r="G45" s="9"/>
    </row>
    <row r="46" spans="1:7" ht="15" customHeight="1" x14ac:dyDescent="0.25">
      <c r="A46" s="1"/>
      <c r="B46" s="119"/>
      <c r="C46" s="104" t="s">
        <v>292</v>
      </c>
      <c r="D46" s="105"/>
      <c r="E46" s="96">
        <v>2410190.5</v>
      </c>
      <c r="F46" s="93"/>
      <c r="G46" s="9"/>
    </row>
    <row r="47" spans="1:7" ht="15" customHeight="1" x14ac:dyDescent="0.25">
      <c r="A47" s="1"/>
      <c r="B47" s="119"/>
      <c r="C47" s="104" t="s">
        <v>293</v>
      </c>
      <c r="D47" s="105"/>
      <c r="E47" s="96">
        <v>146191.32</v>
      </c>
      <c r="F47" s="93"/>
      <c r="G47" s="9"/>
    </row>
    <row r="48" spans="1:7" ht="15" customHeight="1" x14ac:dyDescent="0.25">
      <c r="A48" s="1"/>
      <c r="B48" s="119"/>
      <c r="C48" s="95" t="s">
        <v>294</v>
      </c>
      <c r="D48" s="95"/>
      <c r="E48" s="96">
        <v>638733.64</v>
      </c>
      <c r="F48" s="93"/>
      <c r="G48" s="9"/>
    </row>
    <row r="49" spans="1:8" ht="15" customHeight="1" x14ac:dyDescent="0.25">
      <c r="A49" s="1"/>
      <c r="B49" s="119"/>
      <c r="C49" s="104" t="s">
        <v>295</v>
      </c>
      <c r="D49" s="105"/>
      <c r="E49" s="96">
        <v>580003.09</v>
      </c>
      <c r="F49" s="93"/>
      <c r="G49" s="9"/>
    </row>
    <row r="50" spans="1:8" ht="15" customHeight="1" x14ac:dyDescent="0.25">
      <c r="A50" s="1"/>
      <c r="B50" s="119"/>
      <c r="C50" s="104" t="s">
        <v>296</v>
      </c>
      <c r="D50" s="105"/>
      <c r="E50" s="96">
        <v>71288.509999999995</v>
      </c>
      <c r="F50" s="93"/>
      <c r="G50" s="9"/>
    </row>
    <row r="51" spans="1:8" ht="15" customHeight="1" x14ac:dyDescent="0.25">
      <c r="A51" s="1"/>
      <c r="B51" s="119"/>
      <c r="C51" s="104" t="s">
        <v>297</v>
      </c>
      <c r="D51" s="105"/>
      <c r="E51" s="96">
        <v>2196515.9900000002</v>
      </c>
      <c r="F51" s="93"/>
      <c r="G51" s="9"/>
    </row>
    <row r="52" spans="1:8" ht="15" customHeight="1" x14ac:dyDescent="0.25">
      <c r="A52" s="1"/>
      <c r="B52" s="119"/>
      <c r="C52" s="95" t="s">
        <v>298</v>
      </c>
      <c r="D52" s="95"/>
      <c r="E52" s="96">
        <v>1739351.88</v>
      </c>
      <c r="F52" s="93"/>
      <c r="G52" s="9"/>
    </row>
    <row r="53" spans="1:8" ht="15" customHeight="1" x14ac:dyDescent="0.25">
      <c r="A53" s="1"/>
      <c r="B53" s="119"/>
      <c r="C53" s="104" t="s">
        <v>299</v>
      </c>
      <c r="D53" s="105"/>
      <c r="E53" s="96">
        <v>554524.27</v>
      </c>
      <c r="F53" s="93"/>
      <c r="G53" s="9"/>
    </row>
    <row r="54" spans="1:8" ht="15" customHeight="1" x14ac:dyDescent="0.25">
      <c r="A54" s="1"/>
      <c r="B54" s="119"/>
      <c r="C54" s="95" t="s">
        <v>300</v>
      </c>
      <c r="D54" s="95"/>
      <c r="E54" s="96">
        <v>537242.85</v>
      </c>
      <c r="F54" s="94"/>
      <c r="G54" s="9"/>
    </row>
    <row r="55" spans="1:8" ht="15" x14ac:dyDescent="0.25">
      <c r="A55" s="1"/>
      <c r="B55"/>
      <c r="C55"/>
      <c r="D55"/>
      <c r="E55"/>
      <c r="F55" s="9"/>
      <c r="G55" s="9"/>
    </row>
    <row r="56" spans="1:8" ht="15" customHeight="1" x14ac:dyDescent="0.25">
      <c r="A56" s="1"/>
      <c r="B56" s="8" t="s">
        <v>53</v>
      </c>
      <c r="C56" s="8"/>
      <c r="D56"/>
      <c r="E56"/>
      <c r="F56" s="10">
        <f>SUM(F59)</f>
        <v>118402.59</v>
      </c>
      <c r="H56" s="9" t="s">
        <v>301</v>
      </c>
    </row>
    <row r="57" spans="1:8" ht="15" customHeight="1" x14ac:dyDescent="0.25">
      <c r="A57" s="1"/>
      <c r="B57" s="8"/>
      <c r="C57" s="8"/>
      <c r="D57"/>
      <c r="E57"/>
      <c r="F57" s="10"/>
      <c r="H57" s="9"/>
    </row>
    <row r="58" spans="1:8" ht="15" x14ac:dyDescent="0.25">
      <c r="A58" s="1"/>
      <c r="B58" s="17" t="s">
        <v>21</v>
      </c>
      <c r="C58" s="106" t="s">
        <v>22</v>
      </c>
      <c r="D58" s="107"/>
      <c r="E58" s="17" t="s">
        <v>54</v>
      </c>
      <c r="F58" s="12" t="s">
        <v>24</v>
      </c>
      <c r="H58" s="13"/>
    </row>
    <row r="59" spans="1:8" ht="30" x14ac:dyDescent="0.25">
      <c r="A59" s="1"/>
      <c r="B59" s="11" t="s">
        <v>55</v>
      </c>
      <c r="C59" s="108" t="s">
        <v>56</v>
      </c>
      <c r="D59" s="109"/>
      <c r="E59" s="24" t="s">
        <v>57</v>
      </c>
      <c r="F59" s="25">
        <v>118402.59</v>
      </c>
      <c r="H59" s="13" t="s">
        <v>302</v>
      </c>
    </row>
    <row r="60" spans="1:8" ht="15" x14ac:dyDescent="0.25">
      <c r="A60" s="1"/>
      <c r="B60"/>
      <c r="C60"/>
      <c r="D60"/>
      <c r="E60"/>
      <c r="F60" s="9"/>
      <c r="H60" s="9"/>
    </row>
    <row r="61" spans="1:8" ht="15" x14ac:dyDescent="0.25">
      <c r="A61" s="1"/>
      <c r="B61" s="8" t="s">
        <v>58</v>
      </c>
      <c r="C61"/>
      <c r="D61"/>
      <c r="E61"/>
      <c r="F61" s="10">
        <f>SUM(F64)</f>
        <v>1545.6</v>
      </c>
      <c r="H61" s="9"/>
    </row>
    <row r="62" spans="1:8" ht="15" x14ac:dyDescent="0.25">
      <c r="A62" s="1"/>
      <c r="B62" s="8"/>
      <c r="C62"/>
      <c r="D62"/>
      <c r="E62"/>
      <c r="F62" s="10"/>
      <c r="H62" s="9"/>
    </row>
    <row r="63" spans="1:8" ht="15" x14ac:dyDescent="0.25">
      <c r="A63" s="1"/>
      <c r="B63" s="17" t="s">
        <v>21</v>
      </c>
      <c r="C63" s="106" t="s">
        <v>22</v>
      </c>
      <c r="D63" s="107"/>
      <c r="E63" s="17" t="s">
        <v>59</v>
      </c>
      <c r="F63" s="12" t="s">
        <v>24</v>
      </c>
      <c r="H63" s="9"/>
    </row>
    <row r="64" spans="1:8" ht="15" x14ac:dyDescent="0.25">
      <c r="A64" s="1"/>
      <c r="B64" s="11" t="s">
        <v>60</v>
      </c>
      <c r="C64" s="108" t="s">
        <v>61</v>
      </c>
      <c r="D64" s="109"/>
      <c r="E64" s="24" t="s">
        <v>62</v>
      </c>
      <c r="F64" s="25">
        <v>1545.6</v>
      </c>
      <c r="H64" s="9" t="s">
        <v>303</v>
      </c>
    </row>
    <row r="65" spans="1:8" ht="15" x14ac:dyDescent="0.25">
      <c r="A65" s="1"/>
      <c r="B65"/>
      <c r="C65"/>
      <c r="D65"/>
      <c r="E65"/>
      <c r="F65" s="9"/>
      <c r="G65" s="9"/>
    </row>
    <row r="66" spans="1:8" ht="15" x14ac:dyDescent="0.25">
      <c r="A66" s="1"/>
      <c r="B66" s="8" t="s">
        <v>269</v>
      </c>
      <c r="C66"/>
      <c r="D66"/>
      <c r="E66"/>
      <c r="F66" s="10">
        <f>SUM(F69)</f>
        <v>16365157.9</v>
      </c>
      <c r="G66" s="9"/>
    </row>
    <row r="67" spans="1:8" ht="15" x14ac:dyDescent="0.25">
      <c r="A67" s="1"/>
      <c r="B67" s="8"/>
      <c r="C67"/>
      <c r="D67"/>
      <c r="E67"/>
      <c r="F67" s="10"/>
      <c r="G67" s="9"/>
    </row>
    <row r="68" spans="1:8" ht="15" x14ac:dyDescent="0.25">
      <c r="A68" s="1"/>
      <c r="B68" s="17" t="s">
        <v>21</v>
      </c>
      <c r="C68" s="106" t="s">
        <v>22</v>
      </c>
      <c r="D68" s="107"/>
      <c r="E68" s="17" t="s">
        <v>59</v>
      </c>
      <c r="F68" s="12" t="s">
        <v>24</v>
      </c>
      <c r="G68" s="9"/>
    </row>
    <row r="69" spans="1:8" ht="27.75" customHeight="1" x14ac:dyDescent="0.25">
      <c r="A69" s="1"/>
      <c r="B69" s="11" t="s">
        <v>270</v>
      </c>
      <c r="C69" s="108" t="s">
        <v>271</v>
      </c>
      <c r="D69" s="109"/>
      <c r="E69" s="24" t="s">
        <v>272</v>
      </c>
      <c r="F69" s="25">
        <v>16365157.9</v>
      </c>
      <c r="H69" s="9" t="s">
        <v>304</v>
      </c>
    </row>
    <row r="70" spans="1:8" ht="15" x14ac:dyDescent="0.25">
      <c r="A70" s="1"/>
      <c r="B70"/>
      <c r="C70"/>
      <c r="D70"/>
      <c r="E70"/>
      <c r="F70" s="9"/>
      <c r="H70" s="9"/>
    </row>
    <row r="71" spans="1:8" ht="16.899999999999999" customHeight="1" x14ac:dyDescent="0.25">
      <c r="A71" s="1"/>
      <c r="B71" s="8" t="s">
        <v>63</v>
      </c>
      <c r="C71" s="8"/>
      <c r="D71"/>
      <c r="E71"/>
      <c r="F71" s="10">
        <f>SUM(D74:D77)</f>
        <v>304028400.66000003</v>
      </c>
      <c r="H71" s="10" t="s">
        <v>305</v>
      </c>
    </row>
    <row r="72" spans="1:8" ht="16.899999999999999" customHeight="1" x14ac:dyDescent="0.25">
      <c r="A72" s="1"/>
      <c r="B72" s="8"/>
      <c r="C72" s="8"/>
      <c r="D72"/>
      <c r="E72"/>
      <c r="F72" s="10"/>
      <c r="H72" s="9"/>
    </row>
    <row r="73" spans="1:8" ht="30" x14ac:dyDescent="0.25">
      <c r="A73" s="1"/>
      <c r="B73" s="108" t="s">
        <v>64</v>
      </c>
      <c r="C73" s="109"/>
      <c r="D73" s="26" t="s">
        <v>24</v>
      </c>
      <c r="E73" s="27" t="s">
        <v>65</v>
      </c>
      <c r="F73" s="27" t="s">
        <v>66</v>
      </c>
      <c r="H73" s="28"/>
    </row>
    <row r="74" spans="1:8" ht="15" x14ac:dyDescent="0.25">
      <c r="A74" s="1"/>
      <c r="B74" s="114" t="s">
        <v>67</v>
      </c>
      <c r="C74" s="115"/>
      <c r="D74" s="29">
        <v>14335121.02</v>
      </c>
      <c r="E74" s="29"/>
      <c r="F74" s="30">
        <v>10</v>
      </c>
      <c r="H74" s="9" t="s">
        <v>306</v>
      </c>
    </row>
    <row r="75" spans="1:8" ht="15" x14ac:dyDescent="0.25">
      <c r="A75" s="1"/>
      <c r="B75" s="114" t="s">
        <v>68</v>
      </c>
      <c r="C75" s="115"/>
      <c r="D75" s="29">
        <v>50662045.380000003</v>
      </c>
      <c r="E75" s="88">
        <v>31626034.539999999</v>
      </c>
      <c r="F75" s="30">
        <v>3.33</v>
      </c>
      <c r="H75" s="9" t="s">
        <v>307</v>
      </c>
    </row>
    <row r="76" spans="1:8" ht="15" x14ac:dyDescent="0.25">
      <c r="A76" s="1"/>
      <c r="B76" s="114" t="s">
        <v>69</v>
      </c>
      <c r="C76" s="115"/>
      <c r="D76" s="29">
        <v>207825184.80000001</v>
      </c>
      <c r="E76" s="29"/>
      <c r="F76" s="30">
        <v>3.33</v>
      </c>
      <c r="H76" s="9" t="s">
        <v>308</v>
      </c>
    </row>
    <row r="77" spans="1:8" ht="15" x14ac:dyDescent="0.25">
      <c r="A77" s="1"/>
      <c r="B77" s="114" t="s">
        <v>253</v>
      </c>
      <c r="C77" s="115"/>
      <c r="D77" s="29">
        <v>31206049.460000001</v>
      </c>
      <c r="E77" s="29"/>
      <c r="F77" s="30">
        <v>3.33</v>
      </c>
      <c r="H77" s="9" t="s">
        <v>308</v>
      </c>
    </row>
    <row r="78" spans="1:8" ht="15" x14ac:dyDescent="0.25">
      <c r="A78" s="1"/>
      <c r="B78" s="71"/>
      <c r="C78" s="71"/>
      <c r="D78" s="72"/>
      <c r="E78" s="72"/>
      <c r="F78" s="9"/>
      <c r="H78" s="9"/>
    </row>
    <row r="79" spans="1:8" ht="15" x14ac:dyDescent="0.25">
      <c r="A79" s="1"/>
      <c r="B79" s="8" t="s">
        <v>70</v>
      </c>
      <c r="C79" s="32"/>
      <c r="D79" s="9"/>
      <c r="E79" s="9"/>
      <c r="F79" s="10">
        <f>D98+D100</f>
        <v>83827669.040000021</v>
      </c>
      <c r="H79" s="9"/>
    </row>
    <row r="80" spans="1:8" s="3" customFormat="1" ht="15" customHeight="1" x14ac:dyDescent="0.25">
      <c r="B80" s="108" t="s">
        <v>64</v>
      </c>
      <c r="C80" s="109"/>
      <c r="D80" s="26" t="s">
        <v>24</v>
      </c>
      <c r="E80" s="27" t="s">
        <v>65</v>
      </c>
      <c r="F80" s="27" t="s">
        <v>71</v>
      </c>
      <c r="H80" s="52" t="s">
        <v>309</v>
      </c>
    </row>
    <row r="81" spans="1:10" s="3" customFormat="1" ht="15" x14ac:dyDescent="0.25">
      <c r="B81" s="177" t="s">
        <v>72</v>
      </c>
      <c r="C81" s="177"/>
      <c r="D81" s="33">
        <v>4020267.35</v>
      </c>
      <c r="E81" s="34">
        <v>3831123.43</v>
      </c>
      <c r="F81" s="35">
        <v>10</v>
      </c>
      <c r="H81" s="9"/>
      <c r="J81" s="97"/>
    </row>
    <row r="82" spans="1:10" s="3" customFormat="1" ht="15" x14ac:dyDescent="0.25">
      <c r="B82" s="177" t="s">
        <v>73</v>
      </c>
      <c r="C82" s="177"/>
      <c r="D82" s="33">
        <v>19635.8</v>
      </c>
      <c r="E82" s="34">
        <v>19632.8</v>
      </c>
      <c r="F82" s="35">
        <v>10</v>
      </c>
      <c r="H82" s="9"/>
      <c r="J82" s="97"/>
    </row>
    <row r="83" spans="1:10" s="4" customFormat="1" ht="15" x14ac:dyDescent="0.25">
      <c r="A83" s="3"/>
      <c r="B83" s="177" t="s">
        <v>74</v>
      </c>
      <c r="C83" s="177"/>
      <c r="D83" s="33">
        <v>12121335.699999999</v>
      </c>
      <c r="E83" s="34">
        <v>9756089.7100000009</v>
      </c>
      <c r="F83" s="35">
        <v>33.33</v>
      </c>
      <c r="H83" s="9"/>
      <c r="J83" s="98"/>
    </row>
    <row r="84" spans="1:10" s="5" customFormat="1" ht="15" x14ac:dyDescent="0.25">
      <c r="A84" s="4"/>
      <c r="B84" s="177" t="s">
        <v>75</v>
      </c>
      <c r="C84" s="177"/>
      <c r="D84" s="33">
        <v>1012315.81</v>
      </c>
      <c r="E84" s="34">
        <v>640616.89</v>
      </c>
      <c r="F84" s="35">
        <v>10</v>
      </c>
      <c r="G84" s="9"/>
      <c r="J84" s="99"/>
    </row>
    <row r="85" spans="1:10" ht="15" x14ac:dyDescent="0.25">
      <c r="A85" s="5"/>
      <c r="B85" s="177" t="s">
        <v>76</v>
      </c>
      <c r="C85" s="177"/>
      <c r="D85" s="33">
        <v>604877.19999999995</v>
      </c>
      <c r="E85" s="34">
        <v>555515.93999999994</v>
      </c>
      <c r="F85" s="35">
        <v>33.33</v>
      </c>
      <c r="G85" s="9"/>
    </row>
    <row r="86" spans="1:10" ht="15" customHeight="1" x14ac:dyDescent="0.25">
      <c r="B86" s="177" t="s">
        <v>77</v>
      </c>
      <c r="C86" s="177"/>
      <c r="D86" s="33">
        <v>487308.86</v>
      </c>
      <c r="E86" s="34">
        <v>401470.73</v>
      </c>
      <c r="F86" s="35">
        <v>33.33</v>
      </c>
      <c r="G86" s="9"/>
    </row>
    <row r="87" spans="1:10" ht="15" x14ac:dyDescent="0.25">
      <c r="B87" s="177" t="s">
        <v>78</v>
      </c>
      <c r="C87" s="177"/>
      <c r="D87" s="33">
        <v>68208</v>
      </c>
      <c r="E87" s="34">
        <v>9396</v>
      </c>
      <c r="F87" s="35">
        <v>20</v>
      </c>
      <c r="G87" s="9"/>
    </row>
    <row r="88" spans="1:10" ht="15" x14ac:dyDescent="0.25">
      <c r="B88" s="177" t="s">
        <v>79</v>
      </c>
      <c r="C88" s="177"/>
      <c r="D88" s="33">
        <v>3979630.39</v>
      </c>
      <c r="E88" s="34">
        <v>3923086.06</v>
      </c>
      <c r="F88" s="35">
        <v>20</v>
      </c>
      <c r="G88" s="9"/>
    </row>
    <row r="89" spans="1:10" ht="15" x14ac:dyDescent="0.25">
      <c r="B89" s="114" t="s">
        <v>80</v>
      </c>
      <c r="C89" s="115"/>
      <c r="D89" s="33">
        <v>512469.14</v>
      </c>
      <c r="E89" s="34">
        <v>505389.25</v>
      </c>
      <c r="F89" s="35">
        <v>20</v>
      </c>
      <c r="G89" s="9"/>
    </row>
    <row r="90" spans="1:10" ht="15" x14ac:dyDescent="0.25">
      <c r="B90" s="177" t="s">
        <v>81</v>
      </c>
      <c r="C90" s="177"/>
      <c r="D90" s="33">
        <v>30866151.98</v>
      </c>
      <c r="E90" s="34">
        <v>18368093.359999999</v>
      </c>
      <c r="F90" s="35">
        <v>25</v>
      </c>
      <c r="G90" s="9"/>
    </row>
    <row r="91" spans="1:10" ht="15" x14ac:dyDescent="0.25">
      <c r="B91" s="177" t="s">
        <v>82</v>
      </c>
      <c r="C91" s="177"/>
      <c r="D91" s="34">
        <v>186086.7</v>
      </c>
      <c r="E91" s="34">
        <v>145026.15</v>
      </c>
      <c r="F91" s="35">
        <v>20</v>
      </c>
      <c r="G91" s="9"/>
    </row>
    <row r="92" spans="1:10" ht="15" x14ac:dyDescent="0.25">
      <c r="B92" s="177" t="s">
        <v>83</v>
      </c>
      <c r="C92" s="177"/>
      <c r="D92" s="34">
        <v>23000</v>
      </c>
      <c r="E92" s="34">
        <v>23000</v>
      </c>
      <c r="F92" s="35">
        <v>20</v>
      </c>
      <c r="G92" s="9"/>
    </row>
    <row r="93" spans="1:10" ht="15" x14ac:dyDescent="0.25">
      <c r="B93" s="177" t="s">
        <v>84</v>
      </c>
      <c r="C93" s="177"/>
      <c r="D93" s="34">
        <v>356377.64</v>
      </c>
      <c r="E93" s="34">
        <v>122411.9</v>
      </c>
      <c r="F93" s="35">
        <v>10</v>
      </c>
      <c r="G93" s="9"/>
    </row>
    <row r="94" spans="1:10" ht="15" x14ac:dyDescent="0.25">
      <c r="B94" s="177" t="s">
        <v>85</v>
      </c>
      <c r="C94" s="177"/>
      <c r="D94" s="34">
        <v>4778385.17</v>
      </c>
      <c r="E94" s="34">
        <v>2552617.09</v>
      </c>
      <c r="F94" s="35">
        <v>10</v>
      </c>
      <c r="G94" s="9"/>
    </row>
    <row r="95" spans="1:10" ht="15" x14ac:dyDescent="0.25">
      <c r="B95" s="177" t="s">
        <v>86</v>
      </c>
      <c r="C95" s="177"/>
      <c r="D95" s="34">
        <v>139493.64000000001</v>
      </c>
      <c r="E95" s="34">
        <v>60519.92</v>
      </c>
      <c r="F95" s="35">
        <v>10</v>
      </c>
      <c r="G95" s="9"/>
    </row>
    <row r="96" spans="1:10" ht="15" x14ac:dyDescent="0.25">
      <c r="B96" s="177" t="s">
        <v>87</v>
      </c>
      <c r="C96" s="177"/>
      <c r="D96" s="34">
        <v>430372.85</v>
      </c>
      <c r="E96" s="34">
        <v>315859.82</v>
      </c>
      <c r="F96" s="35">
        <v>10</v>
      </c>
      <c r="G96" s="9"/>
    </row>
    <row r="97" spans="2:8" ht="15" customHeight="1" x14ac:dyDescent="0.25">
      <c r="B97" s="177" t="s">
        <v>88</v>
      </c>
      <c r="C97" s="177"/>
      <c r="D97" s="34">
        <v>22714645.280000001</v>
      </c>
      <c r="E97" s="34">
        <v>7727939.7300000004</v>
      </c>
      <c r="F97" s="35">
        <v>10</v>
      </c>
      <c r="G97" s="9"/>
    </row>
    <row r="98" spans="2:8" ht="15" x14ac:dyDescent="0.25">
      <c r="B98" s="116" t="s">
        <v>89</v>
      </c>
      <c r="C98" s="117"/>
      <c r="D98" s="83">
        <f>SUM(D81:D97)</f>
        <v>82320561.51000002</v>
      </c>
      <c r="E98" s="83">
        <f>SUM(E81:E97)</f>
        <v>48957788.780000001</v>
      </c>
      <c r="F98" s="30"/>
      <c r="G98" s="9"/>
    </row>
    <row r="99" spans="2:8" ht="15" x14ac:dyDescent="0.25">
      <c r="B99" s="114" t="s">
        <v>90</v>
      </c>
      <c r="C99" s="115"/>
      <c r="D99" s="29">
        <v>1507107.53</v>
      </c>
      <c r="E99" s="29">
        <v>82447.319999999992</v>
      </c>
      <c r="F99" s="30">
        <v>0</v>
      </c>
      <c r="G99" s="9"/>
    </row>
    <row r="100" spans="2:8" ht="15" x14ac:dyDescent="0.25">
      <c r="B100" s="116" t="s">
        <v>91</v>
      </c>
      <c r="C100" s="117"/>
      <c r="D100" s="36">
        <f>SUM(D99:D99)</f>
        <v>1507107.53</v>
      </c>
      <c r="E100" s="36">
        <f>SUM(E99)</f>
        <v>82447.319999999992</v>
      </c>
      <c r="F100" s="30"/>
      <c r="G100" s="9"/>
    </row>
    <row r="101" spans="2:8" ht="15" x14ac:dyDescent="0.25">
      <c r="B101" s="157" t="s">
        <v>92</v>
      </c>
      <c r="C101" s="158"/>
      <c r="D101" s="37">
        <f>D98+D100</f>
        <v>83827669.040000021</v>
      </c>
      <c r="E101" s="37">
        <f>E98+E100</f>
        <v>49040236.100000001</v>
      </c>
      <c r="F101" s="36"/>
      <c r="G101" s="8"/>
    </row>
    <row r="102" spans="2:8" ht="15" x14ac:dyDescent="0.25">
      <c r="B102"/>
      <c r="C102"/>
      <c r="D102"/>
      <c r="E102"/>
      <c r="F102" s="9"/>
      <c r="G102" s="9"/>
    </row>
    <row r="103" spans="2:8" ht="18.75" x14ac:dyDescent="0.3">
      <c r="B103" s="38" t="s">
        <v>93</v>
      </c>
      <c r="C103"/>
      <c r="D103"/>
      <c r="E103"/>
      <c r="F103" s="9"/>
      <c r="G103" s="10">
        <f>SUM(G107:G114)</f>
        <v>46806256.560000002</v>
      </c>
    </row>
    <row r="104" spans="2:8" ht="12" customHeight="1" x14ac:dyDescent="0.3">
      <c r="B104" s="38"/>
      <c r="C104"/>
      <c r="D104"/>
      <c r="E104"/>
      <c r="F104" s="9"/>
      <c r="H104" s="10" t="s">
        <v>310</v>
      </c>
    </row>
    <row r="105" spans="2:8" ht="15" customHeight="1" x14ac:dyDescent="0.25">
      <c r="B105" s="119" t="s">
        <v>64</v>
      </c>
      <c r="C105" s="141" t="s">
        <v>94</v>
      </c>
      <c r="D105" s="141"/>
      <c r="E105" s="141"/>
      <c r="F105" s="141"/>
      <c r="G105" s="140" t="s">
        <v>95</v>
      </c>
    </row>
    <row r="106" spans="2:8" ht="15" x14ac:dyDescent="0.25">
      <c r="B106" s="119"/>
      <c r="C106" s="17" t="s">
        <v>96</v>
      </c>
      <c r="D106" s="17" t="s">
        <v>97</v>
      </c>
      <c r="E106" s="17" t="s">
        <v>98</v>
      </c>
      <c r="F106" s="12" t="s">
        <v>99</v>
      </c>
      <c r="G106" s="140"/>
    </row>
    <row r="107" spans="2:8" ht="15" x14ac:dyDescent="0.25">
      <c r="B107" s="14" t="s">
        <v>100</v>
      </c>
      <c r="C107" s="39">
        <v>800</v>
      </c>
      <c r="D107" s="39">
        <v>0</v>
      </c>
      <c r="E107" s="39">
        <v>0</v>
      </c>
      <c r="F107" s="39">
        <v>0</v>
      </c>
      <c r="G107" s="40">
        <f t="shared" ref="G107:G114" si="0">SUM(C107:F107)</f>
        <v>800</v>
      </c>
    </row>
    <row r="108" spans="2:8" ht="15" x14ac:dyDescent="0.25">
      <c r="B108" s="21" t="s">
        <v>101</v>
      </c>
      <c r="C108" s="41">
        <v>7527427.04</v>
      </c>
      <c r="D108" s="41">
        <v>0</v>
      </c>
      <c r="E108" s="41">
        <v>0</v>
      </c>
      <c r="F108" s="41">
        <v>0</v>
      </c>
      <c r="G108" s="40">
        <f t="shared" si="0"/>
        <v>7527427.04</v>
      </c>
    </row>
    <row r="109" spans="2:8" ht="15" x14ac:dyDescent="0.25">
      <c r="B109" s="21" t="s">
        <v>260</v>
      </c>
      <c r="C109" s="41">
        <v>15348084.23</v>
      </c>
      <c r="D109" s="41">
        <v>0</v>
      </c>
      <c r="E109" s="41">
        <v>0</v>
      </c>
      <c r="F109" s="41">
        <v>0</v>
      </c>
      <c r="G109" s="41">
        <f t="shared" si="0"/>
        <v>15348084.23</v>
      </c>
    </row>
    <row r="110" spans="2:8" ht="15" x14ac:dyDescent="0.25">
      <c r="B110" s="21" t="s">
        <v>261</v>
      </c>
      <c r="C110" s="41">
        <v>2927124.4</v>
      </c>
      <c r="D110" s="41">
        <v>0</v>
      </c>
      <c r="E110" s="41">
        <v>0</v>
      </c>
      <c r="F110" s="41">
        <v>0</v>
      </c>
      <c r="G110" s="41">
        <f t="shared" si="0"/>
        <v>2927124.4</v>
      </c>
    </row>
    <row r="111" spans="2:8" ht="15" x14ac:dyDescent="0.25">
      <c r="B111" s="21" t="s">
        <v>102</v>
      </c>
      <c r="C111" s="41">
        <v>815281.96</v>
      </c>
      <c r="D111" s="41">
        <v>0</v>
      </c>
      <c r="E111" s="41">
        <v>0</v>
      </c>
      <c r="F111" s="41">
        <v>0</v>
      </c>
      <c r="G111" s="40">
        <f t="shared" si="0"/>
        <v>815281.96</v>
      </c>
    </row>
    <row r="112" spans="2:8" ht="15" x14ac:dyDescent="0.25">
      <c r="B112" s="21" t="s">
        <v>103</v>
      </c>
      <c r="C112" s="41">
        <v>5761137.21</v>
      </c>
      <c r="D112" s="41">
        <v>0</v>
      </c>
      <c r="E112" s="41">
        <v>0</v>
      </c>
      <c r="F112" s="41">
        <v>0</v>
      </c>
      <c r="G112" s="40">
        <f t="shared" si="0"/>
        <v>5761137.21</v>
      </c>
    </row>
    <row r="113" spans="2:7" ht="15" x14ac:dyDescent="0.25">
      <c r="B113" s="21" t="s">
        <v>104</v>
      </c>
      <c r="C113" s="41">
        <v>85815.15</v>
      </c>
      <c r="D113" s="41">
        <v>0</v>
      </c>
      <c r="E113" s="41">
        <v>0</v>
      </c>
      <c r="F113" s="41">
        <v>154507.66</v>
      </c>
      <c r="G113" s="40">
        <f t="shared" si="0"/>
        <v>240322.81</v>
      </c>
    </row>
    <row r="114" spans="2:7" ht="15" customHeight="1" x14ac:dyDescent="0.25">
      <c r="B114" s="21" t="s">
        <v>105</v>
      </c>
      <c r="C114" s="41">
        <v>0</v>
      </c>
      <c r="D114" s="41">
        <v>14186078.91</v>
      </c>
      <c r="E114" s="41">
        <v>0</v>
      </c>
      <c r="F114" s="41">
        <v>0</v>
      </c>
      <c r="G114" s="40">
        <f t="shared" si="0"/>
        <v>14186078.91</v>
      </c>
    </row>
    <row r="115" spans="2:7" ht="15" x14ac:dyDescent="0.25">
      <c r="B115"/>
      <c r="C115"/>
      <c r="D115"/>
      <c r="E115"/>
      <c r="F115" s="9"/>
      <c r="G115" s="9"/>
    </row>
    <row r="116" spans="2:7" ht="15.75" thickBot="1" x14ac:dyDescent="0.3">
      <c r="B116"/>
      <c r="C116"/>
      <c r="D116"/>
      <c r="E116"/>
      <c r="F116" s="9"/>
      <c r="G116" s="9"/>
    </row>
    <row r="117" spans="2:7" ht="30" customHeight="1" thickBot="1" x14ac:dyDescent="0.3">
      <c r="B117" s="150" t="s">
        <v>3</v>
      </c>
      <c r="C117" s="151"/>
      <c r="D117" s="151"/>
      <c r="E117" s="151"/>
      <c r="F117" s="151"/>
      <c r="G117" s="152"/>
    </row>
    <row r="118" spans="2:7" x14ac:dyDescent="0.25">
      <c r="B118" s="70"/>
      <c r="C118" s="70"/>
      <c r="D118" s="70"/>
    </row>
    <row r="119" spans="2:7" ht="15.75" x14ac:dyDescent="0.25">
      <c r="B119" s="42" t="s">
        <v>106</v>
      </c>
      <c r="C119" s="43"/>
      <c r="D119"/>
      <c r="E119" s="9"/>
      <c r="F119" s="10">
        <f>SUM(E120:E122)</f>
        <v>15086569.620000001</v>
      </c>
    </row>
    <row r="120" spans="2:7" ht="15" x14ac:dyDescent="0.25">
      <c r="B120" t="s">
        <v>107</v>
      </c>
      <c r="C120" s="44"/>
      <c r="D120"/>
      <c r="E120" s="9">
        <v>12928580.210000001</v>
      </c>
      <c r="F120" s="10"/>
    </row>
    <row r="121" spans="2:7" ht="15" x14ac:dyDescent="0.25">
      <c r="B121" t="s">
        <v>254</v>
      </c>
      <c r="C121" s="44"/>
      <c r="D121"/>
      <c r="E121" s="9">
        <v>383382.89</v>
      </c>
      <c r="F121" s="10"/>
    </row>
    <row r="122" spans="2:7" ht="15" x14ac:dyDescent="0.25">
      <c r="B122" t="s">
        <v>108</v>
      </c>
      <c r="C122" s="44"/>
      <c r="D122" s="9"/>
      <c r="E122" s="9">
        <f>+D123+D124+D125+D126</f>
        <v>1774606.52</v>
      </c>
      <c r="F122" s="9"/>
    </row>
    <row r="123" spans="2:7" ht="15" x14ac:dyDescent="0.25">
      <c r="B123" s="31" t="s">
        <v>109</v>
      </c>
      <c r="C123" s="45"/>
      <c r="D123" s="9">
        <v>155452.29</v>
      </c>
      <c r="E123" s="9"/>
      <c r="F123" s="9"/>
    </row>
    <row r="124" spans="2:7" ht="15" x14ac:dyDescent="0.25">
      <c r="B124" s="31" t="s">
        <v>110</v>
      </c>
      <c r="C124" s="45"/>
      <c r="D124" s="9">
        <v>195546</v>
      </c>
      <c r="E124"/>
      <c r="F124"/>
    </row>
    <row r="125" spans="2:7" ht="15" x14ac:dyDescent="0.25">
      <c r="B125" t="s">
        <v>111</v>
      </c>
      <c r="C125" s="45"/>
      <c r="D125" s="9">
        <v>1313654.29</v>
      </c>
      <c r="E125"/>
      <c r="F125"/>
    </row>
    <row r="126" spans="2:7" ht="15" x14ac:dyDescent="0.25">
      <c r="B126" t="s">
        <v>112</v>
      </c>
      <c r="C126" s="44"/>
      <c r="D126" s="46">
        <v>109953.94</v>
      </c>
      <c r="E126" s="9"/>
      <c r="F126" s="9"/>
    </row>
    <row r="127" spans="2:7" ht="7.5" customHeight="1" x14ac:dyDescent="0.25">
      <c r="B127"/>
      <c r="C127" s="44"/>
      <c r="D127" s="9"/>
      <c r="E127" s="9"/>
      <c r="F127" s="9"/>
    </row>
    <row r="128" spans="2:7" ht="15.75" x14ac:dyDescent="0.25">
      <c r="B128" s="42" t="s">
        <v>113</v>
      </c>
      <c r="C128" s="44"/>
      <c r="D128" s="9"/>
      <c r="E128" s="9"/>
      <c r="F128" s="10">
        <f>SUM(E129:E134)</f>
        <v>416310331.44</v>
      </c>
    </row>
    <row r="129" spans="2:8" ht="15.75" x14ac:dyDescent="0.25">
      <c r="B129" s="47" t="s">
        <v>273</v>
      </c>
      <c r="C129" s="44"/>
      <c r="D129" s="9">
        <v>144279821</v>
      </c>
      <c r="E129" s="9">
        <f>+D129</f>
        <v>144279821</v>
      </c>
      <c r="F129" s="9"/>
    </row>
    <row r="130" spans="2:8" ht="11.25" customHeight="1" x14ac:dyDescent="0.25">
      <c r="B130"/>
      <c r="C130" s="44"/>
      <c r="D130" s="9"/>
      <c r="E130" s="9"/>
      <c r="F130" s="9"/>
    </row>
    <row r="131" spans="2:8" ht="15" x14ac:dyDescent="0.25">
      <c r="B131" t="s">
        <v>114</v>
      </c>
      <c r="C131" s="44"/>
      <c r="D131" s="9"/>
      <c r="E131" s="9">
        <f>SUM(D132:D148)</f>
        <v>272030510.44</v>
      </c>
      <c r="F131" s="9"/>
      <c r="H131" s="103" t="s">
        <v>311</v>
      </c>
    </row>
    <row r="132" spans="2:8" ht="15" x14ac:dyDescent="0.25">
      <c r="B132" t="s">
        <v>115</v>
      </c>
      <c r="C132" s="44"/>
      <c r="D132" s="9">
        <f>SUM(C133:C143)</f>
        <v>254685198.19999999</v>
      </c>
      <c r="E132" s="9"/>
      <c r="F132" s="9"/>
      <c r="H132" s="103"/>
    </row>
    <row r="133" spans="2:8" ht="15" x14ac:dyDescent="0.25">
      <c r="B133" s="48" t="s">
        <v>116</v>
      </c>
      <c r="C133" s="9">
        <v>132068440.62</v>
      </c>
      <c r="D133" s="9"/>
      <c r="E133" s="9"/>
      <c r="F133" s="9"/>
      <c r="H133" s="103"/>
    </row>
    <row r="134" spans="2:8" ht="15" x14ac:dyDescent="0.25">
      <c r="B134" s="48" t="s">
        <v>117</v>
      </c>
      <c r="C134" s="9">
        <v>73326257</v>
      </c>
      <c r="D134" s="9"/>
      <c r="E134" s="9"/>
      <c r="F134" s="9"/>
      <c r="H134" s="103"/>
    </row>
    <row r="135" spans="2:8" ht="15" x14ac:dyDescent="0.25">
      <c r="B135" s="48" t="s">
        <v>118</v>
      </c>
      <c r="C135" s="9">
        <v>12122424.960000001</v>
      </c>
      <c r="D135" s="9"/>
      <c r="E135" s="9"/>
      <c r="F135" s="9"/>
      <c r="H135" s="103"/>
    </row>
    <row r="136" spans="2:8" ht="15" x14ac:dyDescent="0.25">
      <c r="B136" s="48" t="s">
        <v>119</v>
      </c>
      <c r="C136" s="9">
        <v>7026517.6699999999</v>
      </c>
      <c r="D136" s="9"/>
      <c r="E136" s="9"/>
      <c r="F136" s="9"/>
      <c r="H136" s="103"/>
    </row>
    <row r="137" spans="2:8" ht="15" x14ac:dyDescent="0.25">
      <c r="B137" s="48" t="s">
        <v>120</v>
      </c>
      <c r="C137" s="9">
        <v>9370099.5500000007</v>
      </c>
      <c r="D137" s="9"/>
      <c r="E137" s="9"/>
      <c r="F137" s="9"/>
      <c r="H137" s="103"/>
    </row>
    <row r="138" spans="2:8" ht="15" x14ac:dyDescent="0.25">
      <c r="B138" s="48" t="s">
        <v>121</v>
      </c>
      <c r="C138" s="9">
        <v>3849859.56</v>
      </c>
      <c r="D138" s="9"/>
      <c r="E138" s="9"/>
      <c r="F138" s="9"/>
      <c r="H138" s="103"/>
    </row>
    <row r="139" spans="2:8" ht="15" x14ac:dyDescent="0.25">
      <c r="B139" s="48" t="s">
        <v>122</v>
      </c>
      <c r="C139" s="9">
        <v>2654963.29</v>
      </c>
      <c r="D139" s="9"/>
      <c r="E139" s="9"/>
      <c r="F139" s="9"/>
      <c r="H139" s="103"/>
    </row>
    <row r="140" spans="2:8" ht="15" x14ac:dyDescent="0.25">
      <c r="B140" s="48" t="s">
        <v>123</v>
      </c>
      <c r="C140" s="9">
        <v>3219211.56</v>
      </c>
      <c r="D140" s="9"/>
      <c r="E140" s="9"/>
      <c r="F140" s="9"/>
      <c r="H140" s="103"/>
    </row>
    <row r="141" spans="2:8" ht="15" x14ac:dyDescent="0.25">
      <c r="B141" s="48" t="s">
        <v>124</v>
      </c>
      <c r="C141" s="9">
        <v>889110.26</v>
      </c>
      <c r="D141" s="9"/>
      <c r="E141" s="9"/>
      <c r="F141" s="9"/>
      <c r="H141" s="103"/>
    </row>
    <row r="142" spans="2:8" ht="15" x14ac:dyDescent="0.25">
      <c r="B142" s="48" t="s">
        <v>125</v>
      </c>
      <c r="C142" s="9">
        <v>1913423.23</v>
      </c>
      <c r="D142" s="9"/>
      <c r="E142" s="9"/>
      <c r="F142" s="9"/>
      <c r="H142" s="103"/>
    </row>
    <row r="143" spans="2:8" ht="15" x14ac:dyDescent="0.25">
      <c r="B143" s="48" t="s">
        <v>126</v>
      </c>
      <c r="C143" s="46">
        <v>8244890.5</v>
      </c>
      <c r="D143" s="9"/>
      <c r="E143" s="9"/>
      <c r="F143" s="9"/>
      <c r="H143" s="103"/>
    </row>
    <row r="144" spans="2:8" ht="15" x14ac:dyDescent="0.25">
      <c r="B144" t="s">
        <v>127</v>
      </c>
      <c r="C144" s="44"/>
      <c r="D144" s="9">
        <v>4044450.32</v>
      </c>
      <c r="E144" s="9"/>
      <c r="F144" s="9"/>
      <c r="H144" s="103"/>
    </row>
    <row r="145" spans="2:9" ht="15" x14ac:dyDescent="0.25">
      <c r="B145" s="31" t="s">
        <v>128</v>
      </c>
      <c r="C145" s="44"/>
      <c r="D145" s="9">
        <v>10768.43</v>
      </c>
      <c r="E145" s="9"/>
      <c r="F145" s="9"/>
      <c r="H145" s="103"/>
    </row>
    <row r="146" spans="2:9" ht="15" x14ac:dyDescent="0.25">
      <c r="B146" s="31" t="s">
        <v>129</v>
      </c>
      <c r="C146" s="44"/>
      <c r="D146" s="9">
        <v>69674.539999999994</v>
      </c>
      <c r="E146" s="9"/>
      <c r="F146" s="9"/>
      <c r="H146" s="103"/>
    </row>
    <row r="147" spans="2:9" ht="15" x14ac:dyDescent="0.25">
      <c r="B147" s="31" t="s">
        <v>262</v>
      </c>
      <c r="C147" s="44"/>
      <c r="D147" s="9">
        <v>1678499</v>
      </c>
      <c r="E147" s="9"/>
      <c r="F147" s="9"/>
      <c r="H147" s="103"/>
    </row>
    <row r="148" spans="2:9" ht="15" x14ac:dyDescent="0.25">
      <c r="B148" t="s">
        <v>264</v>
      </c>
      <c r="C148" s="44"/>
      <c r="D148" s="46">
        <v>11541919.949999999</v>
      </c>
      <c r="E148" s="9"/>
      <c r="F148" s="9"/>
      <c r="H148" s="103"/>
    </row>
    <row r="149" spans="2:9" ht="15" x14ac:dyDescent="0.25">
      <c r="B149"/>
      <c r="C149" s="44"/>
      <c r="D149" s="9"/>
      <c r="E149" s="9"/>
      <c r="F149" s="9"/>
    </row>
    <row r="150" spans="2:9" ht="15" x14ac:dyDescent="0.25">
      <c r="B150" s="8" t="s">
        <v>130</v>
      </c>
      <c r="C150" s="90"/>
      <c r="D150" s="46"/>
      <c r="E150" s="46">
        <v>12381917.529999999</v>
      </c>
      <c r="F150" s="91">
        <f>SUM(E150)</f>
        <v>12381917.529999999</v>
      </c>
      <c r="G150" s="89">
        <f>+F119+F128+F150</f>
        <v>443778818.58999997</v>
      </c>
      <c r="I150" s="100"/>
    </row>
    <row r="151" spans="2:9" ht="15" x14ac:dyDescent="0.25">
      <c r="B151"/>
      <c r="C151" s="44"/>
      <c r="D151" s="9"/>
      <c r="E151" s="9"/>
      <c r="F151" s="9"/>
    </row>
    <row r="152" spans="2:9" ht="15.75" x14ac:dyDescent="0.25">
      <c r="B152" s="42" t="s">
        <v>131</v>
      </c>
      <c r="C152" s="43"/>
      <c r="D152" s="9"/>
      <c r="E152" s="9"/>
      <c r="F152" s="10">
        <f>SUM(E153:E189)</f>
        <v>208387773.41000006</v>
      </c>
    </row>
    <row r="153" spans="2:9" ht="15" x14ac:dyDescent="0.25">
      <c r="B153" t="s">
        <v>132</v>
      </c>
      <c r="C153" s="44"/>
      <c r="D153" s="9"/>
      <c r="E153" s="9">
        <f>SUM(D154:D158)</f>
        <v>98962377.200000003</v>
      </c>
      <c r="F153" s="9"/>
    </row>
    <row r="154" spans="2:9" ht="15" x14ac:dyDescent="0.25">
      <c r="B154" t="s">
        <v>133</v>
      </c>
      <c r="C154" s="44"/>
      <c r="D154" s="9">
        <v>34610307.079999998</v>
      </c>
      <c r="E154" s="9"/>
      <c r="F154" s="9"/>
    </row>
    <row r="155" spans="2:9" ht="15" x14ac:dyDescent="0.25">
      <c r="B155" t="s">
        <v>134</v>
      </c>
      <c r="C155" s="44"/>
      <c r="D155" s="9">
        <v>3979788.54</v>
      </c>
      <c r="E155" s="9"/>
      <c r="F155" s="9"/>
    </row>
    <row r="156" spans="2:9" ht="15" x14ac:dyDescent="0.25">
      <c r="B156" t="s">
        <v>135</v>
      </c>
      <c r="C156" s="44"/>
      <c r="D156" s="9">
        <v>40943324.850000001</v>
      </c>
      <c r="E156" s="9"/>
      <c r="F156" s="9"/>
    </row>
    <row r="157" spans="2:9" ht="15" x14ac:dyDescent="0.25">
      <c r="B157" t="s">
        <v>136</v>
      </c>
      <c r="C157" s="44"/>
      <c r="D157" s="9">
        <v>8142375.9699999997</v>
      </c>
      <c r="E157" s="9"/>
      <c r="F157" s="9"/>
    </row>
    <row r="158" spans="2:9" ht="15" x14ac:dyDescent="0.25">
      <c r="B158" t="s">
        <v>137</v>
      </c>
      <c r="C158" s="44"/>
      <c r="D158" s="46">
        <v>11286580.76</v>
      </c>
      <c r="E158" s="9"/>
      <c r="F158" s="9"/>
      <c r="H158" s="100">
        <f>98962377.2-E153</f>
        <v>0</v>
      </c>
    </row>
    <row r="159" spans="2:9" ht="15" x14ac:dyDescent="0.25">
      <c r="B159" t="s">
        <v>138</v>
      </c>
      <c r="C159" s="44"/>
      <c r="D159" s="9"/>
      <c r="E159" s="9">
        <f>SUM(D160:D166)</f>
        <v>9868529</v>
      </c>
      <c r="F159" s="9"/>
    </row>
    <row r="160" spans="2:9" ht="15" x14ac:dyDescent="0.25">
      <c r="B160" t="s">
        <v>139</v>
      </c>
      <c r="C160" s="44"/>
      <c r="D160" s="78">
        <v>1327846.58</v>
      </c>
      <c r="E160" s="9"/>
      <c r="F160" s="9"/>
    </row>
    <row r="161" spans="2:8" ht="15" x14ac:dyDescent="0.25">
      <c r="B161" t="s">
        <v>140</v>
      </c>
      <c r="C161" s="44"/>
      <c r="D161" s="78">
        <v>482513.76</v>
      </c>
      <c r="E161" s="9"/>
      <c r="F161" s="9"/>
    </row>
    <row r="162" spans="2:8" ht="15" x14ac:dyDescent="0.25">
      <c r="B162" t="s">
        <v>141</v>
      </c>
      <c r="C162" s="44"/>
      <c r="D162" s="78">
        <v>398031.21</v>
      </c>
      <c r="E162" s="9"/>
      <c r="F162" s="9"/>
    </row>
    <row r="163" spans="2:8" ht="15" x14ac:dyDescent="0.25">
      <c r="B163" t="s">
        <v>142</v>
      </c>
      <c r="C163" s="44"/>
      <c r="D163" s="78">
        <v>1990348.4</v>
      </c>
      <c r="E163" s="9"/>
      <c r="F163" s="9"/>
    </row>
    <row r="164" spans="2:8" ht="15" x14ac:dyDescent="0.25">
      <c r="B164" t="s">
        <v>143</v>
      </c>
      <c r="C164" s="44"/>
      <c r="D164" s="78">
        <v>4855496.22</v>
      </c>
      <c r="E164" s="9"/>
      <c r="F164" s="9"/>
    </row>
    <row r="165" spans="2:8" ht="15" x14ac:dyDescent="0.25">
      <c r="B165" t="s">
        <v>144</v>
      </c>
      <c r="C165" s="44"/>
      <c r="D165" s="78">
        <v>132556.54999999999</v>
      </c>
      <c r="E165" s="9"/>
      <c r="F165" s="9"/>
    </row>
    <row r="166" spans="2:8" ht="15" x14ac:dyDescent="0.25">
      <c r="B166" t="s">
        <v>145</v>
      </c>
      <c r="C166" s="44"/>
      <c r="D166" s="79">
        <v>681736.28</v>
      </c>
      <c r="E166" s="9"/>
      <c r="F166" s="9"/>
    </row>
    <row r="167" spans="2:8" ht="15" x14ac:dyDescent="0.25">
      <c r="B167" t="s">
        <v>146</v>
      </c>
      <c r="C167" s="44"/>
      <c r="D167" s="80"/>
      <c r="E167" s="9">
        <f>SUM(D168:D176)</f>
        <v>30216824.659999996</v>
      </c>
      <c r="F167" s="9"/>
      <c r="H167" s="2">
        <v>30216824.66</v>
      </c>
    </row>
    <row r="168" spans="2:8" ht="15" x14ac:dyDescent="0.25">
      <c r="B168" t="s">
        <v>147</v>
      </c>
      <c r="C168" s="44"/>
      <c r="D168" s="9">
        <v>1565446.46</v>
      </c>
      <c r="E168" s="9"/>
      <c r="F168" s="9"/>
      <c r="H168" s="100">
        <f>+H167-E167</f>
        <v>0</v>
      </c>
    </row>
    <row r="169" spans="2:8" ht="15" x14ac:dyDescent="0.25">
      <c r="B169" t="s">
        <v>148</v>
      </c>
      <c r="C169" s="44"/>
      <c r="D169" s="9">
        <v>1872505.65</v>
      </c>
      <c r="E169" s="9"/>
      <c r="F169" s="9"/>
    </row>
    <row r="170" spans="2:8" ht="15" x14ac:dyDescent="0.25">
      <c r="B170" t="s">
        <v>149</v>
      </c>
      <c r="C170" s="44"/>
      <c r="D170" s="9">
        <v>12090044.439999999</v>
      </c>
      <c r="E170" s="9"/>
      <c r="F170" s="9"/>
    </row>
    <row r="171" spans="2:8" ht="15" x14ac:dyDescent="0.25">
      <c r="B171" t="s">
        <v>150</v>
      </c>
      <c r="C171" s="44"/>
      <c r="D171" s="9">
        <v>1003530.5</v>
      </c>
      <c r="E171" s="9"/>
      <c r="F171" s="9"/>
    </row>
    <row r="172" spans="2:8" ht="15" x14ac:dyDescent="0.25">
      <c r="B172" t="s">
        <v>151</v>
      </c>
      <c r="C172" s="44"/>
      <c r="D172" s="9">
        <v>6323655.4400000004</v>
      </c>
      <c r="E172" s="9"/>
      <c r="F172" s="9"/>
    </row>
    <row r="173" spans="2:8" ht="15" x14ac:dyDescent="0.25">
      <c r="B173" s="101" t="s">
        <v>312</v>
      </c>
      <c r="C173" s="44"/>
      <c r="D173" s="9">
        <v>554712</v>
      </c>
      <c r="E173" s="9"/>
      <c r="F173" s="9"/>
    </row>
    <row r="174" spans="2:8" ht="15" x14ac:dyDescent="0.25">
      <c r="B174" t="s">
        <v>152</v>
      </c>
      <c r="C174" s="44"/>
      <c r="D174" s="9">
        <v>5486040.0999999996</v>
      </c>
      <c r="E174" s="9"/>
      <c r="F174" s="9"/>
    </row>
    <row r="175" spans="2:8" ht="15" x14ac:dyDescent="0.25">
      <c r="B175" t="s">
        <v>265</v>
      </c>
      <c r="C175" s="44"/>
      <c r="D175" s="9">
        <v>60819.99</v>
      </c>
      <c r="E175" s="9"/>
      <c r="F175" s="9"/>
    </row>
    <row r="176" spans="2:8" ht="15" x14ac:dyDescent="0.25">
      <c r="B176" t="s">
        <v>153</v>
      </c>
      <c r="C176" s="44"/>
      <c r="D176" s="46">
        <v>1260070.08</v>
      </c>
      <c r="E176" s="9"/>
      <c r="F176" s="9"/>
    </row>
    <row r="177" spans="2:8" ht="15" x14ac:dyDescent="0.25">
      <c r="B177" t="s">
        <v>154</v>
      </c>
      <c r="C177" s="44"/>
      <c r="D177" s="9"/>
      <c r="E177" s="9">
        <f>SUM(D178:D181)</f>
        <v>56475817.109999999</v>
      </c>
      <c r="F177" s="9"/>
    </row>
    <row r="178" spans="2:8" ht="15" x14ac:dyDescent="0.25">
      <c r="B178" t="s">
        <v>155</v>
      </c>
      <c r="C178" s="44"/>
      <c r="D178" s="77">
        <v>25691397.280000001</v>
      </c>
      <c r="E178" s="9"/>
      <c r="F178" s="9"/>
    </row>
    <row r="179" spans="2:8" ht="15" x14ac:dyDescent="0.25">
      <c r="B179" t="s">
        <v>156</v>
      </c>
      <c r="C179" s="44"/>
      <c r="D179" s="9">
        <v>207700</v>
      </c>
      <c r="E179" s="9"/>
      <c r="F179" s="9"/>
    </row>
    <row r="180" spans="2:8" ht="15" x14ac:dyDescent="0.25">
      <c r="B180" t="s">
        <v>266</v>
      </c>
      <c r="C180" s="44"/>
      <c r="D180" s="9">
        <v>26054467.02</v>
      </c>
      <c r="E180" s="9"/>
      <c r="F180" s="9"/>
    </row>
    <row r="181" spans="2:8" ht="15" x14ac:dyDescent="0.25">
      <c r="B181" t="s">
        <v>157</v>
      </c>
      <c r="C181" s="44"/>
      <c r="D181" s="46">
        <v>4522252.8099999996</v>
      </c>
      <c r="E181" s="9"/>
      <c r="F181" s="9"/>
    </row>
    <row r="182" spans="2:8" ht="15" x14ac:dyDescent="0.25">
      <c r="B182" t="s">
        <v>158</v>
      </c>
      <c r="C182" s="44"/>
      <c r="D182" s="9"/>
      <c r="E182" s="9">
        <v>12864213.359999999</v>
      </c>
      <c r="F182" s="9"/>
    </row>
    <row r="183" spans="2:8" ht="15" hidden="1" x14ac:dyDescent="0.25">
      <c r="B183" t="s">
        <v>159</v>
      </c>
      <c r="C183" s="44"/>
      <c r="D183" s="9">
        <v>0</v>
      </c>
      <c r="E183" s="9"/>
      <c r="F183" s="9"/>
      <c r="H183" s="2" t="s">
        <v>313</v>
      </c>
    </row>
    <row r="184" spans="2:8" ht="15" hidden="1" x14ac:dyDescent="0.25">
      <c r="B184" t="s">
        <v>160</v>
      </c>
      <c r="C184" s="44"/>
      <c r="D184" s="49">
        <v>0</v>
      </c>
      <c r="E184" s="9"/>
      <c r="F184" s="9"/>
    </row>
    <row r="185" spans="2:8" ht="15" hidden="1" x14ac:dyDescent="0.25">
      <c r="B185" t="s">
        <v>161</v>
      </c>
      <c r="C185" s="44"/>
      <c r="D185" s="49">
        <v>0</v>
      </c>
      <c r="E185" s="9"/>
      <c r="F185" s="9"/>
    </row>
    <row r="186" spans="2:8" ht="15" hidden="1" x14ac:dyDescent="0.25">
      <c r="B186" t="s">
        <v>162</v>
      </c>
      <c r="C186" s="44"/>
      <c r="D186" s="49">
        <v>0</v>
      </c>
      <c r="E186" s="9"/>
      <c r="F186" s="9"/>
    </row>
    <row r="187" spans="2:8" ht="15" hidden="1" x14ac:dyDescent="0.25">
      <c r="B187" t="s">
        <v>163</v>
      </c>
      <c r="C187" s="44"/>
      <c r="D187" s="50">
        <v>0</v>
      </c>
      <c r="E187" s="9"/>
      <c r="F187" s="9"/>
    </row>
    <row r="188" spans="2:8" ht="15" x14ac:dyDescent="0.25">
      <c r="B188" t="s">
        <v>164</v>
      </c>
      <c r="C188" s="44"/>
      <c r="D188" s="9"/>
      <c r="E188" s="9">
        <f>SUM(D189:D190)</f>
        <v>12.08</v>
      </c>
      <c r="F188" s="9"/>
    </row>
    <row r="189" spans="2:8" ht="15" x14ac:dyDescent="0.25">
      <c r="B189" t="s">
        <v>165</v>
      </c>
      <c r="C189" s="44"/>
      <c r="D189" s="46">
        <v>12.08</v>
      </c>
      <c r="E189" s="46"/>
      <c r="F189" s="9"/>
    </row>
    <row r="190" spans="2:8" ht="15" x14ac:dyDescent="0.25">
      <c r="B190"/>
      <c r="C190" s="44"/>
      <c r="D190" s="9"/>
      <c r="E190" s="9"/>
      <c r="F190" s="9"/>
    </row>
    <row r="191" spans="2:8" ht="15" x14ac:dyDescent="0.25">
      <c r="B191" s="8" t="s">
        <v>166</v>
      </c>
      <c r="C191" s="90"/>
      <c r="D191" s="46"/>
      <c r="E191" s="46"/>
      <c r="F191" s="91">
        <v>12734287.810000001</v>
      </c>
      <c r="G191" s="10">
        <f>+F152+F191</f>
        <v>221122061.22000006</v>
      </c>
    </row>
    <row r="192" spans="2:8" ht="15" x14ac:dyDescent="0.25">
      <c r="B192"/>
      <c r="C192" s="44"/>
      <c r="D192"/>
      <c r="E192" s="9"/>
      <c r="F192" s="9"/>
    </row>
    <row r="193" spans="2:7" ht="15.75" thickBot="1" x14ac:dyDescent="0.3">
      <c r="B193"/>
      <c r="C193" s="44"/>
      <c r="D193"/>
      <c r="E193" s="9"/>
      <c r="F193" s="9"/>
    </row>
    <row r="194" spans="2:7" ht="30" customHeight="1" thickBot="1" x14ac:dyDescent="0.3">
      <c r="B194" s="150" t="s">
        <v>4</v>
      </c>
      <c r="C194" s="151"/>
      <c r="D194" s="151"/>
      <c r="E194" s="151"/>
      <c r="F194" s="151"/>
      <c r="G194" s="152"/>
    </row>
    <row r="195" spans="2:7" ht="15" customHeight="1" x14ac:dyDescent="0.25">
      <c r="B195" s="118" t="s">
        <v>64</v>
      </c>
      <c r="C195" s="118" t="s">
        <v>167</v>
      </c>
      <c r="D195" s="118" t="s">
        <v>168</v>
      </c>
      <c r="E195" s="118"/>
      <c r="F195" s="118"/>
      <c r="G195" s="144" t="s">
        <v>169</v>
      </c>
    </row>
    <row r="196" spans="2:7" ht="15" customHeight="1" x14ac:dyDescent="0.25">
      <c r="B196" s="119"/>
      <c r="C196" s="119"/>
      <c r="D196" s="11" t="s">
        <v>59</v>
      </c>
      <c r="E196" s="11" t="s">
        <v>170</v>
      </c>
      <c r="F196" s="11" t="s">
        <v>171</v>
      </c>
      <c r="G196" s="140"/>
    </row>
    <row r="197" spans="2:7" ht="15" customHeight="1" x14ac:dyDescent="0.25">
      <c r="B197" s="119" t="s">
        <v>172</v>
      </c>
      <c r="C197" s="140">
        <f>+F197+F198</f>
        <v>89430308.590000004</v>
      </c>
      <c r="D197" s="21" t="s">
        <v>173</v>
      </c>
      <c r="E197" s="21" t="s">
        <v>174</v>
      </c>
      <c r="F197" s="30">
        <v>72229104.030000001</v>
      </c>
      <c r="G197" s="147">
        <f>+F197+F198</f>
        <v>89430308.590000004</v>
      </c>
    </row>
    <row r="198" spans="2:7" ht="15" customHeight="1" x14ac:dyDescent="0.25">
      <c r="B198" s="119"/>
      <c r="C198" s="140"/>
      <c r="D198" s="21" t="s">
        <v>173</v>
      </c>
      <c r="E198" s="21" t="s">
        <v>175</v>
      </c>
      <c r="F198" s="30">
        <v>17201204.559999999</v>
      </c>
      <c r="G198" s="148"/>
    </row>
    <row r="199" spans="2:7" ht="15" customHeight="1" x14ac:dyDescent="0.25">
      <c r="B199"/>
      <c r="C199"/>
      <c r="D199"/>
      <c r="E199"/>
      <c r="F199" s="9"/>
      <c r="G199" s="9"/>
    </row>
    <row r="200" spans="2:7" ht="15" customHeight="1" x14ac:dyDescent="0.25">
      <c r="B200" s="119" t="s">
        <v>64</v>
      </c>
      <c r="C200" s="119" t="s">
        <v>167</v>
      </c>
      <c r="D200" s="119" t="s">
        <v>168</v>
      </c>
      <c r="E200" s="119"/>
      <c r="F200" s="119"/>
      <c r="G200" s="140" t="s">
        <v>169</v>
      </c>
    </row>
    <row r="201" spans="2:7" ht="15" customHeight="1" x14ac:dyDescent="0.25">
      <c r="B201" s="119"/>
      <c r="C201" s="119"/>
      <c r="D201" s="141" t="s">
        <v>176</v>
      </c>
      <c r="E201" s="141"/>
      <c r="F201" s="30" t="s">
        <v>171</v>
      </c>
      <c r="G201" s="140"/>
    </row>
    <row r="202" spans="2:7" ht="15" customHeight="1" x14ac:dyDescent="0.25">
      <c r="B202" s="142" t="s">
        <v>177</v>
      </c>
      <c r="C202" s="143">
        <v>0</v>
      </c>
      <c r="D202" s="145" t="s">
        <v>178</v>
      </c>
      <c r="E202" s="146"/>
      <c r="F202" s="30">
        <v>-195052500.58000001</v>
      </c>
      <c r="G202" s="147">
        <f>+C202+F202+F203</f>
        <v>27573403.879999995</v>
      </c>
    </row>
    <row r="203" spans="2:7" ht="15" customHeight="1" x14ac:dyDescent="0.25">
      <c r="B203" s="118"/>
      <c r="C203" s="144"/>
      <c r="D203" s="145" t="s">
        <v>179</v>
      </c>
      <c r="E203" s="146"/>
      <c r="F203" s="30">
        <v>222625904.46000001</v>
      </c>
      <c r="G203" s="148"/>
    </row>
    <row r="204" spans="2:7" ht="15" customHeight="1" x14ac:dyDescent="0.25">
      <c r="B204" s="51"/>
      <c r="C204" s="28"/>
      <c r="D204" s="52"/>
      <c r="E204" s="52"/>
      <c r="F204" s="9"/>
      <c r="G204" s="92">
        <f>+G197+G202</f>
        <v>117003712.47</v>
      </c>
    </row>
    <row r="205" spans="2:7" ht="24.75" customHeight="1" thickBot="1" x14ac:dyDescent="0.3">
      <c r="B205" s="51"/>
      <c r="C205" s="28"/>
      <c r="D205" s="52"/>
      <c r="E205" s="52"/>
      <c r="F205" s="9"/>
      <c r="G205" s="53"/>
    </row>
    <row r="206" spans="2:7" ht="30" customHeight="1" thickBot="1" x14ac:dyDescent="0.3">
      <c r="B206" s="150" t="s">
        <v>206</v>
      </c>
      <c r="C206" s="151"/>
      <c r="D206" s="151"/>
      <c r="E206" s="151"/>
      <c r="F206" s="151"/>
      <c r="G206" s="152"/>
    </row>
    <row r="207" spans="2:7" x14ac:dyDescent="0.25">
      <c r="B207" s="70"/>
      <c r="C207" s="70"/>
      <c r="D207" s="70"/>
      <c r="E207" s="70"/>
      <c r="F207" s="70"/>
      <c r="G207" s="70"/>
    </row>
    <row r="208" spans="2:7" ht="15" x14ac:dyDescent="0.25">
      <c r="B208" s="122" t="s">
        <v>180</v>
      </c>
      <c r="C208" s="122"/>
      <c r="D208" s="122"/>
      <c r="E208" s="122"/>
    </row>
    <row r="209" spans="2:5" ht="15" x14ac:dyDescent="0.25">
      <c r="B209" s="149" t="s">
        <v>181</v>
      </c>
      <c r="C209" s="149"/>
      <c r="D209" s="149"/>
      <c r="E209" s="149"/>
    </row>
    <row r="210" spans="2:5" ht="15" x14ac:dyDescent="0.25">
      <c r="B210"/>
      <c r="C210"/>
      <c r="D210"/>
      <c r="E210"/>
    </row>
    <row r="211" spans="2:5" ht="15" customHeight="1" x14ac:dyDescent="0.25">
      <c r="B211" s="141"/>
      <c r="C211" s="141"/>
      <c r="D211" s="17">
        <v>2022</v>
      </c>
      <c r="E211" s="17">
        <v>2021</v>
      </c>
    </row>
    <row r="212" spans="2:5" ht="15" customHeight="1" x14ac:dyDescent="0.25">
      <c r="B212" s="120" t="s">
        <v>182</v>
      </c>
      <c r="C212" s="120"/>
      <c r="D212" s="30">
        <f>+F13+F14</f>
        <v>633338.43000000005</v>
      </c>
      <c r="E212" s="30">
        <v>1523276.32</v>
      </c>
    </row>
    <row r="213" spans="2:5" ht="15" customHeight="1" x14ac:dyDescent="0.25">
      <c r="B213" s="120" t="s">
        <v>6</v>
      </c>
      <c r="C213" s="120"/>
      <c r="D213" s="30">
        <f>+F15</f>
        <v>186448323.46000001</v>
      </c>
      <c r="E213" s="30">
        <v>106932838.69</v>
      </c>
    </row>
    <row r="214" spans="2:5" ht="15" customHeight="1" x14ac:dyDescent="0.25">
      <c r="B214" s="120" t="s">
        <v>7</v>
      </c>
      <c r="C214" s="120"/>
      <c r="D214" s="30">
        <f>+F16</f>
        <v>150711.54</v>
      </c>
      <c r="E214" s="30">
        <v>12344116.42</v>
      </c>
    </row>
    <row r="215" spans="2:5" ht="15" customHeight="1" x14ac:dyDescent="0.25">
      <c r="B215" s="120" t="s">
        <v>183</v>
      </c>
      <c r="C215" s="120"/>
      <c r="D215" s="30">
        <f>+F17</f>
        <v>49761406.539999999</v>
      </c>
      <c r="E215" s="30">
        <v>26729490.32</v>
      </c>
    </row>
    <row r="216" spans="2:5" ht="15" customHeight="1" x14ac:dyDescent="0.25">
      <c r="B216" s="121" t="s">
        <v>8</v>
      </c>
      <c r="C216" s="121"/>
      <c r="D216" s="36">
        <f>SUM(D212:D215)</f>
        <v>236993779.97</v>
      </c>
      <c r="E216" s="36">
        <f>SUM(E212:E215)</f>
        <v>147529721.75</v>
      </c>
    </row>
    <row r="217" spans="2:5" ht="15" customHeight="1" x14ac:dyDescent="0.25">
      <c r="B217"/>
      <c r="C217"/>
      <c r="D217"/>
      <c r="E217"/>
    </row>
    <row r="218" spans="2:5" ht="15" customHeight="1" x14ac:dyDescent="0.25">
      <c r="B218"/>
      <c r="C218"/>
      <c r="D218"/>
      <c r="E218"/>
    </row>
    <row r="219" spans="2:5" ht="15" customHeight="1" x14ac:dyDescent="0.25">
      <c r="B219" s="122" t="s">
        <v>184</v>
      </c>
      <c r="C219" s="122"/>
      <c r="D219" s="122"/>
      <c r="E219" s="122"/>
    </row>
    <row r="220" spans="2:5" ht="15" customHeight="1" x14ac:dyDescent="0.25">
      <c r="B220"/>
      <c r="C220"/>
      <c r="D220"/>
      <c r="E220"/>
    </row>
    <row r="221" spans="2:5" ht="15" customHeight="1" x14ac:dyDescent="0.25">
      <c r="B221" s="11" t="s">
        <v>21</v>
      </c>
      <c r="C221" s="11" t="s">
        <v>171</v>
      </c>
      <c r="D221" s="11" t="s">
        <v>185</v>
      </c>
      <c r="E221" s="11" t="s">
        <v>186</v>
      </c>
    </row>
    <row r="222" spans="2:5" ht="15" customHeight="1" x14ac:dyDescent="0.25">
      <c r="B222" s="14" t="s">
        <v>187</v>
      </c>
      <c r="C222" s="30">
        <v>23709.24</v>
      </c>
      <c r="D222" s="11"/>
      <c r="E222" s="30">
        <v>23709.24</v>
      </c>
    </row>
    <row r="223" spans="2:5" ht="15" customHeight="1" x14ac:dyDescent="0.25">
      <c r="B223" s="14" t="s">
        <v>188</v>
      </c>
      <c r="C223" s="30">
        <v>1561358.84</v>
      </c>
      <c r="D223" s="11"/>
      <c r="E223" s="30">
        <f t="shared" ref="E223:E229" si="1">+C223</f>
        <v>1561358.84</v>
      </c>
    </row>
    <row r="224" spans="2:5" ht="15" customHeight="1" x14ac:dyDescent="0.25">
      <c r="B224" s="21" t="s">
        <v>189</v>
      </c>
      <c r="C224" s="30">
        <v>33355.54</v>
      </c>
      <c r="D224" s="30"/>
      <c r="E224" s="30">
        <f t="shared" si="1"/>
        <v>33355.54</v>
      </c>
    </row>
    <row r="225" spans="2:8" ht="15" customHeight="1" x14ac:dyDescent="0.25">
      <c r="B225" s="21" t="s">
        <v>190</v>
      </c>
      <c r="C225" s="30">
        <v>66231.86</v>
      </c>
      <c r="D225" s="30"/>
      <c r="E225" s="30">
        <f t="shared" si="1"/>
        <v>66231.86</v>
      </c>
    </row>
    <row r="226" spans="2:8" ht="15" customHeight="1" x14ac:dyDescent="0.25">
      <c r="B226" s="21" t="s">
        <v>191</v>
      </c>
      <c r="C226" s="30">
        <v>70271.64</v>
      </c>
      <c r="D226" s="30"/>
      <c r="E226" s="30">
        <f t="shared" si="1"/>
        <v>70271.64</v>
      </c>
    </row>
    <row r="227" spans="2:8" ht="15" customHeight="1" x14ac:dyDescent="0.25">
      <c r="B227" s="21" t="s">
        <v>314</v>
      </c>
      <c r="C227" s="30">
        <v>58812</v>
      </c>
      <c r="D227" s="30"/>
      <c r="E227" s="30">
        <f t="shared" si="1"/>
        <v>58812</v>
      </c>
      <c r="H227" s="2" t="s">
        <v>321</v>
      </c>
    </row>
    <row r="228" spans="2:8" ht="15" customHeight="1" x14ac:dyDescent="0.25">
      <c r="B228" s="21" t="s">
        <v>192</v>
      </c>
      <c r="C228" s="30">
        <v>16921</v>
      </c>
      <c r="D228" s="30"/>
      <c r="E228" s="30">
        <f t="shared" si="1"/>
        <v>16921</v>
      </c>
    </row>
    <row r="229" spans="2:8" ht="15" customHeight="1" x14ac:dyDescent="0.25">
      <c r="B229" s="21" t="s">
        <v>193</v>
      </c>
      <c r="C229" s="30">
        <v>0</v>
      </c>
      <c r="D229" s="30"/>
      <c r="E229" s="30">
        <f t="shared" si="1"/>
        <v>0</v>
      </c>
    </row>
    <row r="230" spans="2:8" ht="15" customHeight="1" x14ac:dyDescent="0.25">
      <c r="B230" s="21" t="s">
        <v>194</v>
      </c>
      <c r="C230" s="30">
        <v>6322200.7800000003</v>
      </c>
      <c r="D230" s="30"/>
      <c r="E230" s="30">
        <v>755000</v>
      </c>
    </row>
    <row r="231" spans="2:8" ht="15" customHeight="1" x14ac:dyDescent="0.25">
      <c r="B231" s="21" t="s">
        <v>263</v>
      </c>
      <c r="C231" s="30">
        <v>32572.799999999999</v>
      </c>
      <c r="D231" s="30"/>
      <c r="E231" s="30">
        <f>+C231</f>
        <v>32572.799999999999</v>
      </c>
    </row>
    <row r="232" spans="2:8" ht="15" customHeight="1" x14ac:dyDescent="0.25">
      <c r="B232" s="21" t="s">
        <v>195</v>
      </c>
      <c r="C232" s="30">
        <v>91021.119999999995</v>
      </c>
      <c r="D232" s="30"/>
      <c r="E232" s="30">
        <f>+C232</f>
        <v>91021.119999999995</v>
      </c>
    </row>
    <row r="233" spans="2:8" ht="15" customHeight="1" x14ac:dyDescent="0.25">
      <c r="B233" s="21" t="s">
        <v>318</v>
      </c>
      <c r="C233" s="30">
        <v>61467.63</v>
      </c>
      <c r="D233" s="30"/>
      <c r="E233" s="30">
        <f>+C233</f>
        <v>61467.63</v>
      </c>
    </row>
    <row r="234" spans="2:8" ht="15" customHeight="1" x14ac:dyDescent="0.25">
      <c r="B234" s="21" t="s">
        <v>196</v>
      </c>
      <c r="C234" s="30">
        <v>41968.800000000003</v>
      </c>
      <c r="D234" s="30"/>
      <c r="E234" s="30">
        <f>+C234</f>
        <v>41968.800000000003</v>
      </c>
    </row>
    <row r="235" spans="2:8" ht="15" customHeight="1" x14ac:dyDescent="0.25">
      <c r="B235" s="21" t="s">
        <v>197</v>
      </c>
      <c r="C235" s="30">
        <v>48861.13</v>
      </c>
      <c r="D235" s="30"/>
      <c r="E235" s="30">
        <f>+C235</f>
        <v>48861.13</v>
      </c>
    </row>
    <row r="236" spans="2:8" ht="15" customHeight="1" x14ac:dyDescent="0.25">
      <c r="B236" s="21" t="s">
        <v>198</v>
      </c>
      <c r="C236" s="30">
        <v>7515831.9299999997</v>
      </c>
      <c r="D236" s="30"/>
      <c r="E236" s="30">
        <v>6929973.9299999997</v>
      </c>
    </row>
    <row r="237" spans="2:8" ht="30" customHeight="1" x14ac:dyDescent="0.25">
      <c r="B237" s="54" t="s">
        <v>199</v>
      </c>
      <c r="C237" s="30">
        <v>658833.6</v>
      </c>
      <c r="D237" s="30"/>
      <c r="E237" s="30">
        <v>570673.6</v>
      </c>
      <c r="F237" s="81"/>
    </row>
    <row r="238" spans="2:8" ht="30" customHeight="1" x14ac:dyDescent="0.25">
      <c r="B238" s="54" t="s">
        <v>315</v>
      </c>
      <c r="C238" s="30">
        <v>481382.04</v>
      </c>
      <c r="D238" s="30"/>
      <c r="E238" s="30">
        <f>+C238</f>
        <v>481382.04</v>
      </c>
      <c r="F238" s="81"/>
    </row>
    <row r="239" spans="2:8" ht="30" customHeight="1" x14ac:dyDescent="0.25">
      <c r="B239" s="54" t="s">
        <v>200</v>
      </c>
      <c r="C239" s="30">
        <f>+D293+D294</f>
        <v>137346189.66</v>
      </c>
      <c r="D239" s="30"/>
      <c r="E239" s="30"/>
      <c r="F239" s="81"/>
      <c r="H239" s="2" t="s">
        <v>326</v>
      </c>
    </row>
    <row r="240" spans="2:8" ht="15" customHeight="1" x14ac:dyDescent="0.25">
      <c r="B240" s="21" t="s">
        <v>92</v>
      </c>
      <c r="C240" s="30">
        <f>SUM(C222:C239)</f>
        <v>154430989.60999998</v>
      </c>
      <c r="D240" s="30">
        <v>0</v>
      </c>
      <c r="E240" s="30">
        <f t="shared" ref="E240" si="2">C240</f>
        <v>154430989.60999998</v>
      </c>
      <c r="F240" s="81"/>
    </row>
    <row r="241" spans="2:9" ht="15" x14ac:dyDescent="0.25">
      <c r="B241"/>
      <c r="C241" s="9"/>
      <c r="D241" s="9"/>
      <c r="E241" s="9"/>
    </row>
    <row r="242" spans="2:9" ht="15" x14ac:dyDescent="0.25">
      <c r="B242" s="123" t="s">
        <v>201</v>
      </c>
      <c r="C242" s="123"/>
      <c r="D242" s="123"/>
      <c r="E242" s="123"/>
    </row>
    <row r="243" spans="2:9" ht="15" x14ac:dyDescent="0.25">
      <c r="B243" s="123"/>
      <c r="C243" s="123"/>
      <c r="D243" s="123"/>
      <c r="E243" s="123"/>
    </row>
    <row r="244" spans="2:9" ht="15" x14ac:dyDescent="0.25">
      <c r="B244" s="153"/>
      <c r="C244" s="154"/>
      <c r="D244" s="17">
        <v>2022</v>
      </c>
      <c r="E244" s="17">
        <v>2021</v>
      </c>
    </row>
    <row r="245" spans="2:9" ht="15" x14ac:dyDescent="0.25">
      <c r="B245" s="124" t="s">
        <v>202</v>
      </c>
      <c r="C245" s="125"/>
      <c r="D245" s="25">
        <v>222625904.46000001</v>
      </c>
      <c r="E245" s="25">
        <v>209625969.69999996</v>
      </c>
      <c r="H245" s="2" t="s">
        <v>320</v>
      </c>
      <c r="I245" s="81"/>
    </row>
    <row r="246" spans="2:9" ht="15" x14ac:dyDescent="0.25">
      <c r="B246" s="136" t="s">
        <v>9</v>
      </c>
      <c r="C246" s="136"/>
      <c r="D246" s="55">
        <v>0</v>
      </c>
      <c r="E246" s="55"/>
    </row>
    <row r="247" spans="2:9" ht="15" x14ac:dyDescent="0.25">
      <c r="B247" s="120" t="s">
        <v>203</v>
      </c>
      <c r="C247" s="120"/>
      <c r="D247" s="56">
        <v>10710902.109999999</v>
      </c>
      <c r="E247" s="56">
        <v>9395615.6799999997</v>
      </c>
      <c r="H247" s="2" t="s">
        <v>319</v>
      </c>
    </row>
    <row r="248" spans="2:9" ht="15" x14ac:dyDescent="0.25">
      <c r="B248" s="120" t="s">
        <v>204</v>
      </c>
      <c r="C248" s="120"/>
      <c r="D248" s="30">
        <v>0</v>
      </c>
      <c r="E248" s="30"/>
    </row>
    <row r="249" spans="2:9" ht="15" x14ac:dyDescent="0.25">
      <c r="B249" s="120" t="s">
        <v>205</v>
      </c>
      <c r="C249" s="120"/>
      <c r="D249" s="55">
        <v>2153310.25</v>
      </c>
      <c r="E249" s="55">
        <v>5167944.5999999996</v>
      </c>
      <c r="H249" s="2" t="s">
        <v>322</v>
      </c>
    </row>
    <row r="250" spans="2:9" ht="15" x14ac:dyDescent="0.25">
      <c r="B250" s="120" t="s">
        <v>10</v>
      </c>
      <c r="C250" s="120"/>
      <c r="D250" s="55">
        <v>0</v>
      </c>
      <c r="E250" s="55"/>
    </row>
    <row r="251" spans="2:9" ht="24" customHeight="1" x14ac:dyDescent="0.25">
      <c r="B251" s="120" t="s">
        <v>11</v>
      </c>
      <c r="C251" s="120"/>
      <c r="D251" s="55">
        <v>0</v>
      </c>
      <c r="E251" s="55"/>
    </row>
    <row r="252" spans="2:9" ht="15" x14ac:dyDescent="0.25">
      <c r="B252" s="120" t="s">
        <v>12</v>
      </c>
      <c r="C252" s="120"/>
      <c r="D252" s="55">
        <v>0</v>
      </c>
      <c r="E252" s="55"/>
    </row>
    <row r="253" spans="2:9" ht="15" x14ac:dyDescent="0.25">
      <c r="B253" s="120" t="s">
        <v>13</v>
      </c>
      <c r="C253" s="120"/>
      <c r="D253" s="30">
        <v>13.19</v>
      </c>
      <c r="E253" s="30">
        <v>9908.84</v>
      </c>
      <c r="H253" s="2" t="s">
        <v>323</v>
      </c>
    </row>
    <row r="254" spans="2:9" ht="15" x14ac:dyDescent="0.25">
      <c r="B254" s="57"/>
      <c r="C254" s="57"/>
      <c r="D254" s="9"/>
      <c r="E254" s="9"/>
    </row>
    <row r="255" spans="2:9" ht="15.75" thickBot="1" x14ac:dyDescent="0.3">
      <c r="B255" s="57"/>
      <c r="C255" s="57"/>
      <c r="D255" s="9"/>
      <c r="E255" s="9"/>
    </row>
    <row r="256" spans="2:9" ht="36.75" customHeight="1" thickBot="1" x14ac:dyDescent="0.3">
      <c r="B256" s="137" t="s">
        <v>14</v>
      </c>
      <c r="C256" s="138"/>
      <c r="D256" s="138"/>
      <c r="E256" s="138"/>
      <c r="F256" s="138"/>
      <c r="G256" s="139"/>
    </row>
    <row r="257" spans="2:8" ht="17.25" customHeight="1" x14ac:dyDescent="0.25">
      <c r="B257" s="128" t="s">
        <v>15</v>
      </c>
      <c r="C257" s="129"/>
      <c r="D257" s="129"/>
      <c r="E257" s="130"/>
    </row>
    <row r="258" spans="2:8" x14ac:dyDescent="0.25">
      <c r="B258" s="165" t="s">
        <v>316</v>
      </c>
      <c r="C258" s="166"/>
      <c r="D258" s="166"/>
      <c r="E258" s="167"/>
    </row>
    <row r="259" spans="2:8" ht="15" customHeight="1" x14ac:dyDescent="0.25">
      <c r="B259" s="162" t="s">
        <v>16</v>
      </c>
      <c r="C259" s="163"/>
      <c r="D259" s="163"/>
      <c r="E259" s="164"/>
    </row>
    <row r="260" spans="2:8" ht="30" customHeight="1" x14ac:dyDescent="0.2">
      <c r="B260" s="126" t="s">
        <v>207</v>
      </c>
      <c r="C260" s="127"/>
      <c r="D260" s="58"/>
      <c r="E260" s="69">
        <v>443778819</v>
      </c>
      <c r="H260" s="2" t="s">
        <v>324</v>
      </c>
    </row>
    <row r="261" spans="2:8" ht="12" customHeight="1" x14ac:dyDescent="0.2">
      <c r="B261" s="112"/>
      <c r="C261" s="112"/>
      <c r="D261" s="60"/>
      <c r="E261" s="60"/>
    </row>
    <row r="262" spans="2:8" ht="12" customHeight="1" x14ac:dyDescent="0.2">
      <c r="B262" s="113" t="s">
        <v>208</v>
      </c>
      <c r="C262" s="113"/>
      <c r="D262" s="61"/>
      <c r="E262" s="62">
        <f>SUM(D262:D268)</f>
        <v>0</v>
      </c>
    </row>
    <row r="263" spans="2:8" ht="12" customHeight="1" x14ac:dyDescent="0.25">
      <c r="B263" s="168" t="s">
        <v>215</v>
      </c>
      <c r="C263" s="169"/>
      <c r="D263" s="63">
        <v>0</v>
      </c>
      <c r="E263" s="64"/>
    </row>
    <row r="264" spans="2:8" ht="12" customHeight="1" x14ac:dyDescent="0.25">
      <c r="B264" s="168" t="s">
        <v>216</v>
      </c>
      <c r="C264" s="169"/>
      <c r="D264" s="63"/>
      <c r="E264" s="64"/>
    </row>
    <row r="265" spans="2:8" ht="12" customHeight="1" x14ac:dyDescent="0.25">
      <c r="B265" s="168" t="s">
        <v>217</v>
      </c>
      <c r="C265" s="169"/>
      <c r="D265" s="63">
        <v>0</v>
      </c>
      <c r="E265" s="64"/>
    </row>
    <row r="266" spans="2:8" ht="12" customHeight="1" x14ac:dyDescent="0.25">
      <c r="B266" s="168" t="s">
        <v>218</v>
      </c>
      <c r="C266" s="169"/>
      <c r="D266" s="63">
        <v>0</v>
      </c>
      <c r="E266" s="64"/>
    </row>
    <row r="267" spans="2:8" ht="12" customHeight="1" x14ac:dyDescent="0.25">
      <c r="B267" s="168" t="s">
        <v>219</v>
      </c>
      <c r="C267" s="169"/>
      <c r="D267" s="63">
        <v>0</v>
      </c>
      <c r="E267" s="64"/>
    </row>
    <row r="268" spans="2:8" ht="12" customHeight="1" x14ac:dyDescent="0.2">
      <c r="B268" s="111" t="s">
        <v>220</v>
      </c>
      <c r="C268" s="111"/>
      <c r="D268" s="63">
        <v>0</v>
      </c>
      <c r="E268" s="60"/>
    </row>
    <row r="269" spans="2:8" ht="12" customHeight="1" x14ac:dyDescent="0.2">
      <c r="B269" s="112"/>
      <c r="C269" s="112"/>
      <c r="D269" s="60"/>
      <c r="E269" s="62">
        <f>SUM(D271:D273)</f>
        <v>0</v>
      </c>
    </row>
    <row r="270" spans="2:8" ht="12" customHeight="1" x14ac:dyDescent="0.2">
      <c r="B270" s="113" t="s">
        <v>209</v>
      </c>
      <c r="C270" s="113"/>
      <c r="D270" s="61"/>
      <c r="E270" s="64"/>
    </row>
    <row r="271" spans="2:8" ht="12" customHeight="1" x14ac:dyDescent="0.25">
      <c r="B271" s="168" t="s">
        <v>221</v>
      </c>
      <c r="C271" s="169"/>
      <c r="D271" s="63">
        <v>0</v>
      </c>
      <c r="E271" s="64"/>
    </row>
    <row r="272" spans="2:8" ht="12" customHeight="1" x14ac:dyDescent="0.25">
      <c r="B272" s="168" t="s">
        <v>222</v>
      </c>
      <c r="C272" s="169"/>
      <c r="D272" s="63">
        <v>0</v>
      </c>
      <c r="E272" s="64"/>
    </row>
    <row r="273" spans="2:8" ht="12" customHeight="1" x14ac:dyDescent="0.25">
      <c r="B273" s="170" t="s">
        <v>223</v>
      </c>
      <c r="C273" s="170"/>
      <c r="D273" s="63">
        <v>0</v>
      </c>
      <c r="E273" s="64"/>
    </row>
    <row r="274" spans="2:8" ht="12" customHeight="1" x14ac:dyDescent="0.2">
      <c r="B274" s="112"/>
      <c r="C274" s="112"/>
      <c r="D274" s="60"/>
      <c r="E274" s="60"/>
    </row>
    <row r="275" spans="2:8" ht="12" customHeight="1" x14ac:dyDescent="0.2">
      <c r="B275" s="134" t="s">
        <v>210</v>
      </c>
      <c r="C275" s="135"/>
      <c r="D275" s="58"/>
      <c r="E275" s="59">
        <f>+E260+E262-E269</f>
        <v>443778819</v>
      </c>
    </row>
    <row r="276" spans="2:8" ht="12" customHeight="1" x14ac:dyDescent="0.25">
      <c r="B276" s="22"/>
      <c r="C276" s="22"/>
      <c r="D276" s="22"/>
      <c r="E276" s="22"/>
    </row>
    <row r="277" spans="2:8" ht="15.75" customHeight="1" x14ac:dyDescent="0.25">
      <c r="B277" s="159" t="s">
        <v>17</v>
      </c>
      <c r="C277" s="160"/>
      <c r="D277" s="160"/>
      <c r="E277" s="161"/>
    </row>
    <row r="278" spans="2:8" ht="14.25" customHeight="1" x14ac:dyDescent="0.25">
      <c r="B278" s="162" t="s">
        <v>317</v>
      </c>
      <c r="C278" s="163"/>
      <c r="D278" s="163"/>
      <c r="E278" s="164"/>
    </row>
    <row r="279" spans="2:8" ht="12" customHeight="1" x14ac:dyDescent="0.2">
      <c r="B279" s="126" t="s">
        <v>211</v>
      </c>
      <c r="C279" s="127"/>
      <c r="D279" s="58"/>
      <c r="E279" s="59">
        <v>351649897</v>
      </c>
      <c r="H279" s="2" t="s">
        <v>325</v>
      </c>
    </row>
    <row r="280" spans="2:8" ht="12" customHeight="1" x14ac:dyDescent="0.2">
      <c r="B280" s="132"/>
      <c r="C280" s="132"/>
      <c r="D280" s="58"/>
      <c r="E280" s="58"/>
    </row>
    <row r="281" spans="2:8" ht="12" customHeight="1" x14ac:dyDescent="0.2">
      <c r="B281" s="133" t="s">
        <v>212</v>
      </c>
      <c r="C281" s="133"/>
      <c r="D281" s="65"/>
      <c r="E281" s="66">
        <f>SUM(D282:D303)</f>
        <v>156220690.58000001</v>
      </c>
    </row>
    <row r="282" spans="2:8" ht="12" customHeight="1" x14ac:dyDescent="0.25">
      <c r="B282" s="110" t="s">
        <v>224</v>
      </c>
      <c r="C282" s="110"/>
      <c r="D282" s="67">
        <v>0</v>
      </c>
      <c r="E282" s="68"/>
    </row>
    <row r="283" spans="2:8" ht="12" customHeight="1" x14ac:dyDescent="0.25">
      <c r="B283" s="110" t="s">
        <v>225</v>
      </c>
      <c r="C283" s="110"/>
      <c r="D283" s="67">
        <v>0</v>
      </c>
      <c r="E283" s="68"/>
    </row>
    <row r="284" spans="2:8" ht="12" customHeight="1" x14ac:dyDescent="0.25">
      <c r="B284" s="110" t="s">
        <v>226</v>
      </c>
      <c r="C284" s="110"/>
      <c r="D284" s="67">
        <f>+C222+C223+C224</f>
        <v>1618423.62</v>
      </c>
      <c r="E284" s="68"/>
    </row>
    <row r="285" spans="2:8" ht="12" customHeight="1" x14ac:dyDescent="0.25">
      <c r="B285" s="110" t="s">
        <v>227</v>
      </c>
      <c r="C285" s="110"/>
      <c r="D285" s="67">
        <f>+C225+C226+C227</f>
        <v>195315.5</v>
      </c>
      <c r="E285" s="68"/>
    </row>
    <row r="286" spans="2:8" ht="12" customHeight="1" x14ac:dyDescent="0.25">
      <c r="B286" s="110" t="s">
        <v>228</v>
      </c>
      <c r="C286" s="110"/>
      <c r="D286" s="67">
        <f>+C228+C229</f>
        <v>16921</v>
      </c>
      <c r="E286" s="68"/>
    </row>
    <row r="287" spans="2:8" ht="12" customHeight="1" x14ac:dyDescent="0.25">
      <c r="B287" s="110" t="s">
        <v>229</v>
      </c>
      <c r="C287" s="110"/>
      <c r="D287" s="67">
        <f>+C230+C231</f>
        <v>6354773.5800000001</v>
      </c>
      <c r="E287" s="68"/>
    </row>
    <row r="288" spans="2:8" ht="12" customHeight="1" x14ac:dyDescent="0.25">
      <c r="B288" s="110" t="s">
        <v>230</v>
      </c>
      <c r="C288" s="110"/>
      <c r="D288" s="67">
        <v>0</v>
      </c>
      <c r="E288" s="68"/>
    </row>
    <row r="289" spans="2:8" ht="12" customHeight="1" x14ac:dyDescent="0.25">
      <c r="B289" s="110" t="s">
        <v>231</v>
      </c>
      <c r="C289" s="110"/>
      <c r="D289" s="67">
        <f>+C232+C233+C234+C235+C236</f>
        <v>7759150.6099999994</v>
      </c>
      <c r="E289" s="68"/>
    </row>
    <row r="290" spans="2:8" ht="12" customHeight="1" x14ac:dyDescent="0.25">
      <c r="B290" s="110" t="s">
        <v>232</v>
      </c>
      <c r="C290" s="110"/>
      <c r="D290" s="67">
        <v>0</v>
      </c>
      <c r="E290" s="68"/>
    </row>
    <row r="291" spans="2:8" ht="12" customHeight="1" x14ac:dyDescent="0.25">
      <c r="B291" s="110" t="s">
        <v>233</v>
      </c>
      <c r="C291" s="110"/>
      <c r="D291" s="67">
        <v>0</v>
      </c>
      <c r="E291" s="68"/>
    </row>
    <row r="292" spans="2:8" ht="12" customHeight="1" x14ac:dyDescent="0.25">
      <c r="B292" s="110" t="s">
        <v>234</v>
      </c>
      <c r="C292" s="110"/>
      <c r="D292" s="67">
        <f>+C237+C238</f>
        <v>1140215.6399999999</v>
      </c>
      <c r="E292" s="68"/>
      <c r="H292" s="2" t="s">
        <v>328</v>
      </c>
    </row>
    <row r="293" spans="2:8" ht="12" customHeight="1" x14ac:dyDescent="0.25">
      <c r="B293" s="110" t="s">
        <v>235</v>
      </c>
      <c r="C293" s="110"/>
      <c r="D293" s="67">
        <v>100173724.2</v>
      </c>
      <c r="E293" s="68"/>
      <c r="H293" s="2" t="s">
        <v>326</v>
      </c>
    </row>
    <row r="294" spans="2:8" ht="12" customHeight="1" x14ac:dyDescent="0.25">
      <c r="B294" s="110" t="s">
        <v>236</v>
      </c>
      <c r="C294" s="110"/>
      <c r="D294" s="67">
        <v>37172465.460000001</v>
      </c>
      <c r="E294" s="68"/>
      <c r="H294" s="2" t="s">
        <v>326</v>
      </c>
    </row>
    <row r="295" spans="2:8" ht="12" customHeight="1" x14ac:dyDescent="0.25">
      <c r="B295" s="110" t="s">
        <v>237</v>
      </c>
      <c r="C295" s="110"/>
      <c r="D295" s="67">
        <v>0</v>
      </c>
      <c r="E295" s="68"/>
    </row>
    <row r="296" spans="2:8" ht="12" customHeight="1" x14ac:dyDescent="0.25">
      <c r="B296" s="110" t="s">
        <v>238</v>
      </c>
      <c r="C296" s="110"/>
      <c r="D296" s="67">
        <v>0</v>
      </c>
      <c r="E296" s="68"/>
    </row>
    <row r="297" spans="2:8" ht="12" customHeight="1" x14ac:dyDescent="0.25">
      <c r="B297" s="110" t="s">
        <v>239</v>
      </c>
      <c r="C297" s="110"/>
      <c r="D297" s="67">
        <v>0</v>
      </c>
      <c r="E297" s="68"/>
    </row>
    <row r="298" spans="2:8" ht="12" customHeight="1" x14ac:dyDescent="0.25">
      <c r="B298" s="110" t="s">
        <v>240</v>
      </c>
      <c r="C298" s="110"/>
      <c r="D298" s="67">
        <v>0</v>
      </c>
      <c r="E298" s="68"/>
    </row>
    <row r="299" spans="2:8" ht="12" customHeight="1" x14ac:dyDescent="0.25">
      <c r="B299" s="110" t="s">
        <v>241</v>
      </c>
      <c r="C299" s="110"/>
      <c r="D299" s="67">
        <v>0</v>
      </c>
      <c r="E299" s="68"/>
    </row>
    <row r="300" spans="2:8" ht="12" customHeight="1" x14ac:dyDescent="0.25">
      <c r="B300" s="110" t="s">
        <v>242</v>
      </c>
      <c r="C300" s="110"/>
      <c r="D300" s="67">
        <v>0</v>
      </c>
      <c r="E300" s="68"/>
    </row>
    <row r="301" spans="2:8" ht="12" customHeight="1" x14ac:dyDescent="0.25">
      <c r="B301" s="110" t="s">
        <v>243</v>
      </c>
      <c r="C301" s="110"/>
      <c r="D301" s="67">
        <v>1789700.97</v>
      </c>
      <c r="E301" s="68"/>
      <c r="H301" s="2" t="s">
        <v>327</v>
      </c>
    </row>
    <row r="302" spans="2:8" ht="12" customHeight="1" x14ac:dyDescent="0.25">
      <c r="B302" s="110" t="s">
        <v>244</v>
      </c>
      <c r="C302" s="110"/>
      <c r="D302" s="67">
        <v>0</v>
      </c>
      <c r="E302" s="68"/>
    </row>
    <row r="303" spans="2:8" ht="12" customHeight="1" x14ac:dyDescent="0.25">
      <c r="B303" s="131" t="s">
        <v>245</v>
      </c>
      <c r="C303" s="131"/>
      <c r="D303" s="67">
        <v>0</v>
      </c>
      <c r="E303" s="68"/>
    </row>
    <row r="304" spans="2:8" ht="12" customHeight="1" x14ac:dyDescent="0.2">
      <c r="B304" s="132"/>
      <c r="C304" s="132"/>
      <c r="D304" s="58"/>
      <c r="E304" s="58"/>
    </row>
    <row r="305" spans="2:8" ht="12" customHeight="1" x14ac:dyDescent="0.2">
      <c r="B305" s="133" t="s">
        <v>213</v>
      </c>
      <c r="C305" s="133"/>
      <c r="D305" s="65"/>
      <c r="E305" s="66">
        <f>SUM(D306:D312)</f>
        <v>12864225.439999999</v>
      </c>
    </row>
    <row r="306" spans="2:8" ht="12" customHeight="1" x14ac:dyDescent="0.25">
      <c r="B306" s="155" t="s">
        <v>246</v>
      </c>
      <c r="C306" s="156"/>
      <c r="D306" s="67">
        <v>12864213.359999999</v>
      </c>
      <c r="E306" s="68"/>
      <c r="H306" s="2" t="s">
        <v>329</v>
      </c>
    </row>
    <row r="307" spans="2:8" ht="12" customHeight="1" x14ac:dyDescent="0.25">
      <c r="B307" s="155" t="s">
        <v>247</v>
      </c>
      <c r="C307" s="156"/>
      <c r="D307" s="67">
        <v>0</v>
      </c>
      <c r="E307" s="68"/>
    </row>
    <row r="308" spans="2:8" ht="12" customHeight="1" x14ac:dyDescent="0.25">
      <c r="B308" s="155" t="s">
        <v>248</v>
      </c>
      <c r="C308" s="156"/>
      <c r="D308" s="67">
        <v>0</v>
      </c>
      <c r="E308" s="68"/>
    </row>
    <row r="309" spans="2:8" ht="12" customHeight="1" x14ac:dyDescent="0.25">
      <c r="B309" s="155" t="s">
        <v>249</v>
      </c>
      <c r="C309" s="156"/>
      <c r="D309" s="67">
        <v>0</v>
      </c>
      <c r="E309" s="68"/>
    </row>
    <row r="310" spans="2:8" ht="12" customHeight="1" x14ac:dyDescent="0.25">
      <c r="B310" s="155" t="s">
        <v>250</v>
      </c>
      <c r="C310" s="156"/>
      <c r="D310" s="67">
        <v>0</v>
      </c>
      <c r="E310" s="68"/>
    </row>
    <row r="311" spans="2:8" ht="12" customHeight="1" x14ac:dyDescent="0.25">
      <c r="B311" s="155" t="s">
        <v>251</v>
      </c>
      <c r="C311" s="156"/>
      <c r="D311" s="102">
        <v>12.08</v>
      </c>
      <c r="E311" s="68"/>
      <c r="H311" s="2" t="s">
        <v>329</v>
      </c>
    </row>
    <row r="312" spans="2:8" ht="12" customHeight="1" x14ac:dyDescent="0.25">
      <c r="B312" s="131" t="s">
        <v>252</v>
      </c>
      <c r="C312" s="131"/>
      <c r="D312" s="67">
        <v>0</v>
      </c>
      <c r="E312" s="68"/>
    </row>
    <row r="313" spans="2:8" x14ac:dyDescent="0.2">
      <c r="B313" s="132"/>
      <c r="C313" s="132"/>
      <c r="D313" s="58"/>
      <c r="E313" s="58"/>
    </row>
    <row r="314" spans="2:8" x14ac:dyDescent="0.2">
      <c r="B314" s="126" t="s">
        <v>214</v>
      </c>
      <c r="C314" s="127"/>
      <c r="D314" s="58"/>
      <c r="E314" s="69">
        <f>+E279-E281+E305</f>
        <v>208293431.85999998</v>
      </c>
      <c r="F314" s="82"/>
      <c r="G314" s="73"/>
    </row>
    <row r="315" spans="2:8" ht="12.75" x14ac:dyDescent="0.25">
      <c r="B315" s="7"/>
    </row>
    <row r="316" spans="2:8" ht="24" customHeight="1" x14ac:dyDescent="0.25"/>
    <row r="318" spans="2:8" x14ac:dyDescent="0.2">
      <c r="B318" s="84"/>
      <c r="C318" s="85"/>
      <c r="D318" s="84"/>
      <c r="E318" s="85"/>
    </row>
    <row r="319" spans="2:8" x14ac:dyDescent="0.2">
      <c r="B319" s="86" t="s">
        <v>267</v>
      </c>
      <c r="C319" s="85"/>
      <c r="D319" s="87" t="s">
        <v>331</v>
      </c>
      <c r="E319" s="85"/>
    </row>
    <row r="320" spans="2:8" x14ac:dyDescent="0.2">
      <c r="B320" s="86" t="s">
        <v>268</v>
      </c>
      <c r="C320" s="85"/>
      <c r="D320" s="86" t="s">
        <v>330</v>
      </c>
      <c r="E320" s="85"/>
    </row>
    <row r="321" spans="2:5" x14ac:dyDescent="0.2">
      <c r="B321" s="85"/>
      <c r="C321" s="85"/>
      <c r="D321" s="85"/>
      <c r="E321" s="85"/>
    </row>
    <row r="322" spans="2:5" x14ac:dyDescent="0.2">
      <c r="B322" s="85"/>
      <c r="C322" s="85"/>
      <c r="D322" s="85"/>
      <c r="E322" s="85"/>
    </row>
    <row r="323" spans="2:5" x14ac:dyDescent="0.2">
      <c r="B323" s="85"/>
      <c r="C323" s="85"/>
      <c r="D323" s="85"/>
      <c r="E323" s="85"/>
    </row>
    <row r="324" spans="2:5" x14ac:dyDescent="0.2">
      <c r="B324" s="85"/>
      <c r="C324" s="85"/>
      <c r="D324" s="85"/>
      <c r="E324" s="85"/>
    </row>
    <row r="325" spans="2:5" x14ac:dyDescent="0.2">
      <c r="B325" s="84"/>
      <c r="C325" s="85"/>
      <c r="D325" s="85"/>
      <c r="E325" s="85"/>
    </row>
    <row r="326" spans="2:5" x14ac:dyDescent="0.2">
      <c r="B326" s="87"/>
      <c r="C326" s="85"/>
      <c r="D326" s="85"/>
      <c r="E326" s="85"/>
    </row>
    <row r="327" spans="2:5" x14ac:dyDescent="0.2">
      <c r="B327" s="87"/>
      <c r="C327" s="85"/>
      <c r="D327" s="85"/>
      <c r="E327" s="85"/>
    </row>
    <row r="328" spans="2:5" x14ac:dyDescent="0.2">
      <c r="B328" s="85"/>
      <c r="C328" s="85"/>
      <c r="D328" s="85"/>
      <c r="E328" s="85"/>
    </row>
  </sheetData>
  <sheetProtection formatColumns="0" formatRows="0"/>
  <mergeCells count="162">
    <mergeCell ref="B98:C98"/>
    <mergeCell ref="B87:C87"/>
    <mergeCell ref="B88:C88"/>
    <mergeCell ref="B89:C89"/>
    <mergeCell ref="B90:C90"/>
    <mergeCell ref="B91:C91"/>
    <mergeCell ref="B92:C92"/>
    <mergeCell ref="B93:C93"/>
    <mergeCell ref="B94:C94"/>
    <mergeCell ref="B95:C95"/>
    <mergeCell ref="B96:C96"/>
    <mergeCell ref="B97:C97"/>
    <mergeCell ref="C15:D15"/>
    <mergeCell ref="C16:D16"/>
    <mergeCell ref="C17:D17"/>
    <mergeCell ref="C34:D34"/>
    <mergeCell ref="B86:C86"/>
    <mergeCell ref="B74:C74"/>
    <mergeCell ref="B85:C85"/>
    <mergeCell ref="C59:D59"/>
    <mergeCell ref="B73:C73"/>
    <mergeCell ref="B27:B28"/>
    <mergeCell ref="B24:B25"/>
    <mergeCell ref="B34:B54"/>
    <mergeCell ref="C46:D46"/>
    <mergeCell ref="C47:D47"/>
    <mergeCell ref="B2:G2"/>
    <mergeCell ref="B3:G3"/>
    <mergeCell ref="B81:C81"/>
    <mergeCell ref="B82:C82"/>
    <mergeCell ref="B83:C83"/>
    <mergeCell ref="B84:C84"/>
    <mergeCell ref="B77:C77"/>
    <mergeCell ref="C21:D21"/>
    <mergeCell ref="C33:D33"/>
    <mergeCell ref="C64:D64"/>
    <mergeCell ref="B4:G4"/>
    <mergeCell ref="B5:G5"/>
    <mergeCell ref="B6:G6"/>
    <mergeCell ref="C58:D58"/>
    <mergeCell ref="B13:B14"/>
    <mergeCell ref="B75:C75"/>
    <mergeCell ref="B76:C76"/>
    <mergeCell ref="C63:D63"/>
    <mergeCell ref="F21:F22"/>
    <mergeCell ref="E21:E22"/>
    <mergeCell ref="B21:B22"/>
    <mergeCell ref="B80:C80"/>
    <mergeCell ref="C12:D12"/>
    <mergeCell ref="C13:D14"/>
    <mergeCell ref="B277:E277"/>
    <mergeCell ref="B278:E278"/>
    <mergeCell ref="B262:C262"/>
    <mergeCell ref="B260:C260"/>
    <mergeCell ref="B261:C261"/>
    <mergeCell ref="B258:E258"/>
    <mergeCell ref="B259:E259"/>
    <mergeCell ref="B263:C263"/>
    <mergeCell ref="B264:C264"/>
    <mergeCell ref="B265:C265"/>
    <mergeCell ref="B266:C266"/>
    <mergeCell ref="B267:C267"/>
    <mergeCell ref="B271:C271"/>
    <mergeCell ref="B272:C272"/>
    <mergeCell ref="B273:C273"/>
    <mergeCell ref="B274:C274"/>
    <mergeCell ref="G195:G196"/>
    <mergeCell ref="B197:B198"/>
    <mergeCell ref="C197:C198"/>
    <mergeCell ref="G197:G198"/>
    <mergeCell ref="B101:C101"/>
    <mergeCell ref="B105:B106"/>
    <mergeCell ref="C105:F105"/>
    <mergeCell ref="G105:G106"/>
    <mergeCell ref="B117:G117"/>
    <mergeCell ref="B194:G194"/>
    <mergeCell ref="B310:C310"/>
    <mergeCell ref="B311:C311"/>
    <mergeCell ref="B298:C298"/>
    <mergeCell ref="B300:C300"/>
    <mergeCell ref="B301:C301"/>
    <mergeCell ref="B302:C302"/>
    <mergeCell ref="B306:C306"/>
    <mergeCell ref="B307:C307"/>
    <mergeCell ref="B308:C308"/>
    <mergeCell ref="B309:C309"/>
    <mergeCell ref="B289:C289"/>
    <mergeCell ref="B290:C290"/>
    <mergeCell ref="B291:C291"/>
    <mergeCell ref="B292:C292"/>
    <mergeCell ref="B293:C293"/>
    <mergeCell ref="B294:C294"/>
    <mergeCell ref="B295:C295"/>
    <mergeCell ref="B296:C296"/>
    <mergeCell ref="B297:C297"/>
    <mergeCell ref="B246:C246"/>
    <mergeCell ref="B256:G256"/>
    <mergeCell ref="G200:G201"/>
    <mergeCell ref="D201:E201"/>
    <mergeCell ref="B202:B203"/>
    <mergeCell ref="C202:C203"/>
    <mergeCell ref="D202:E202"/>
    <mergeCell ref="B211:C211"/>
    <mergeCell ref="B212:C212"/>
    <mergeCell ref="B213:C213"/>
    <mergeCell ref="G202:G203"/>
    <mergeCell ref="D203:E203"/>
    <mergeCell ref="B208:E208"/>
    <mergeCell ref="B209:E209"/>
    <mergeCell ref="B200:B201"/>
    <mergeCell ref="C200:C201"/>
    <mergeCell ref="D200:F200"/>
    <mergeCell ref="B206:G206"/>
    <mergeCell ref="B244:C244"/>
    <mergeCell ref="B314:C314"/>
    <mergeCell ref="B247:C247"/>
    <mergeCell ref="B248:C248"/>
    <mergeCell ref="B249:C249"/>
    <mergeCell ref="B250:C250"/>
    <mergeCell ref="B251:C251"/>
    <mergeCell ref="B252:C252"/>
    <mergeCell ref="B253:C253"/>
    <mergeCell ref="B257:E257"/>
    <mergeCell ref="B312:C312"/>
    <mergeCell ref="B303:C303"/>
    <mergeCell ref="B304:C304"/>
    <mergeCell ref="B305:C305"/>
    <mergeCell ref="B279:C279"/>
    <mergeCell ref="B280:C280"/>
    <mergeCell ref="B281:C281"/>
    <mergeCell ref="B275:C275"/>
    <mergeCell ref="B313:C313"/>
    <mergeCell ref="B283:C283"/>
    <mergeCell ref="B284:C284"/>
    <mergeCell ref="B285:C285"/>
    <mergeCell ref="B286:C286"/>
    <mergeCell ref="B287:C287"/>
    <mergeCell ref="B288:C288"/>
    <mergeCell ref="H131:H148"/>
    <mergeCell ref="C49:D49"/>
    <mergeCell ref="C50:D50"/>
    <mergeCell ref="C51:D51"/>
    <mergeCell ref="C53:D53"/>
    <mergeCell ref="C68:D68"/>
    <mergeCell ref="C69:D69"/>
    <mergeCell ref="B299:C299"/>
    <mergeCell ref="B268:C268"/>
    <mergeCell ref="B269:C269"/>
    <mergeCell ref="B270:C270"/>
    <mergeCell ref="B282:C282"/>
    <mergeCell ref="B99:C99"/>
    <mergeCell ref="B100:C100"/>
    <mergeCell ref="B195:B196"/>
    <mergeCell ref="C195:C196"/>
    <mergeCell ref="D195:F195"/>
    <mergeCell ref="B214:C214"/>
    <mergeCell ref="B215:C215"/>
    <mergeCell ref="B216:C216"/>
    <mergeCell ref="B219:E219"/>
    <mergeCell ref="B242:E242"/>
    <mergeCell ref="B243:E243"/>
    <mergeCell ref="B245:C245"/>
  </mergeCells>
  <printOptions horizontalCentered="1"/>
  <pageMargins left="0.70866141732283472" right="0.70866141732283472" top="0.74803149606299213" bottom="0.74803149606299213" header="0.31496062992125984" footer="0.31496062992125984"/>
  <pageSetup scale="40" fitToHeight="0" orientation="portrait" r:id="rId1"/>
  <rowBreaks count="3" manualBreakCount="3">
    <brk id="102" max="6" man="1"/>
    <brk id="114" max="6" man="1"/>
    <brk id="218" max="6" man="1"/>
  </rowBreaks>
  <ignoredErrors>
    <ignoredError sqref="D216:E21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NEF_ND</vt:lpstr>
      <vt:lpstr>NEF_ND!Área_de_impresión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Daniván A</cp:lastModifiedBy>
  <cp:lastPrinted>2023-02-01T16:19:38Z</cp:lastPrinted>
  <dcterms:created xsi:type="dcterms:W3CDTF">2020-01-21T18:36:28Z</dcterms:created>
  <dcterms:modified xsi:type="dcterms:W3CDTF">2023-02-01T16:19:39Z</dcterms:modified>
</cp:coreProperties>
</file>